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olors1.xml" ContentType="application/vnd.ms-office.chartcolorstyle+xml"/>
  <Override PartName="/xl/charts/style1.xml" ContentType="application/vnd.ms-office.chartstyle+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45" windowHeight="11925" tabRatio="925" firstSheet="7" activeTab="7"/>
  </bookViews>
  <sheets>
    <sheet name="统计 " sheetId="5" state="hidden" r:id="rId1"/>
    <sheet name="时间" sheetId="6" state="hidden" r:id="rId2"/>
    <sheet name="分组" sheetId="1" state="hidden" r:id="rId3"/>
    <sheet name="区统计" sheetId="22" state="hidden" r:id="rId4"/>
    <sheet name="C组" sheetId="9" state="hidden" r:id="rId5"/>
    <sheet name="D组" sheetId="10" state="hidden" r:id="rId6"/>
    <sheet name="汇总0609" sheetId="39" state="hidden" r:id="rId7"/>
    <sheet name="结果显示" sheetId="42" r:id="rId8"/>
    <sheet name="Sheet3" sheetId="41" state="hidden" r:id="rId9"/>
    <sheet name="Sheet1" sheetId="40" state="hidden" r:id="rId10"/>
    <sheet name="E组" sheetId="13" state="hidden" r:id="rId11"/>
    <sheet name="宝山" sheetId="23" state="hidden" r:id="rId12"/>
    <sheet name="崇明" sheetId="24" state="hidden" r:id="rId13"/>
    <sheet name="奉贤" sheetId="25" state="hidden" r:id="rId14"/>
    <sheet name="虹口" sheetId="26" state="hidden" r:id="rId15"/>
    <sheet name="黄浦" sheetId="27" state="hidden" r:id="rId16"/>
    <sheet name="嘉定" sheetId="28" state="hidden" r:id="rId17"/>
    <sheet name="金山" sheetId="29" state="hidden" r:id="rId18"/>
    <sheet name="静安" sheetId="38" state="hidden" r:id="rId19"/>
    <sheet name="闵行" sheetId="30" state="hidden" r:id="rId20"/>
    <sheet name="浦东" sheetId="31" state="hidden" r:id="rId21"/>
    <sheet name="普陀" sheetId="32" state="hidden" r:id="rId22"/>
    <sheet name="青浦" sheetId="33" state="hidden" r:id="rId23"/>
    <sheet name="松江" sheetId="34" state="hidden" r:id="rId24"/>
    <sheet name="徐汇" sheetId="35" state="hidden" r:id="rId25"/>
    <sheet name="杨浦" sheetId="36" state="hidden" r:id="rId26"/>
    <sheet name="长宁" sheetId="37" state="hidden" r:id="rId27"/>
    <sheet name="A组" sheetId="7" state="hidden" r:id="rId28"/>
    <sheet name="B组" sheetId="8" state="hidden" r:id="rId29"/>
    <sheet name="F组" sheetId="12" state="hidden" r:id="rId30"/>
    <sheet name="G组" sheetId="14" state="hidden" r:id="rId31"/>
    <sheet name="H组" sheetId="15" state="hidden" r:id="rId32"/>
    <sheet name="I组" sheetId="16" state="hidden" r:id="rId33"/>
    <sheet name="J组" sheetId="17" state="hidden" r:id="rId34"/>
    <sheet name="信用分" sheetId="18" state="hidden" r:id="rId35"/>
    <sheet name="风投" sheetId="19" state="hidden" r:id="rId36"/>
    <sheet name="重点区" sheetId="21" state="hidden" r:id="rId37"/>
    <sheet name="Sheet2" sheetId="2" state="hidden" r:id="rId38"/>
  </sheets>
  <externalReferences>
    <externalReference r:id="rId40"/>
    <externalReference r:id="rId41"/>
  </externalReferences>
  <definedNames>
    <definedName name="_xlnm._FilterDatabase" localSheetId="6" hidden="1">汇总0609!$A$1:$AU$88</definedName>
    <definedName name="_xlnm._FilterDatabase" localSheetId="8" hidden="1">Sheet3!$A$1:$F$18</definedName>
    <definedName name="_xlnm._FilterDatabase" localSheetId="11" hidden="1">宝山!$A$2:$AI$7</definedName>
    <definedName name="_xlnm._FilterDatabase" localSheetId="12" hidden="1">崇明!$A$2:$AH$12</definedName>
    <definedName name="_xlnm._FilterDatabase" localSheetId="13" hidden="1">奉贤!$A$2:$AI$12</definedName>
    <definedName name="_xlnm._FilterDatabase" localSheetId="14" hidden="1">虹口!$A$2:$AI$13</definedName>
    <definedName name="_xlnm._FilterDatabase" localSheetId="15" hidden="1">黄浦!$A$2:$AH$13</definedName>
    <definedName name="_xlnm._FilterDatabase" localSheetId="16" hidden="1">嘉定!$A$2:$AI$12</definedName>
    <definedName name="_xlnm._FilterDatabase" localSheetId="17" hidden="1">金山!$A$2:$AI$12</definedName>
    <definedName name="_xlnm._FilterDatabase" localSheetId="18" hidden="1">静安!$A$2:$M$10</definedName>
    <definedName name="_xlnm._FilterDatabase" localSheetId="19" hidden="1">闵行!$A$2:$AI$8</definedName>
    <definedName name="_xlnm._FilterDatabase" localSheetId="20" hidden="1">浦东!$A$2:$AI$22</definedName>
    <definedName name="_xlnm._FilterDatabase" localSheetId="21" hidden="1">普陀!$A$2:$AJ$14</definedName>
    <definedName name="_xlnm._FilterDatabase" localSheetId="22" hidden="1">青浦!$A$2:$AI$14</definedName>
    <definedName name="_xlnm._FilterDatabase" localSheetId="23" hidden="1">松江!$A$2:$AI$12</definedName>
    <definedName name="_xlnm._FilterDatabase" localSheetId="24" hidden="1">徐汇!$A$2:$AI$16</definedName>
    <definedName name="_xlnm._FilterDatabase" localSheetId="25" hidden="1">杨浦!$A$2:$AI$6</definedName>
    <definedName name="_xlnm._FilterDatabase" localSheetId="26" hidden="1">长宁!$A$2:$AI$15</definedName>
    <definedName name="_xlnm._FilterDatabase" localSheetId="30" hidden="1">G组!$A$2:$AH$18</definedName>
    <definedName name="_xlnm._FilterDatabase" localSheetId="31" hidden="1">H组!$A$2:$AJ$17</definedName>
    <definedName name="_xlnm._FilterDatabase" localSheetId="32" hidden="1">I组!$A$2:$AJ$18</definedName>
    <definedName name="_xlnm._FilterDatabase" localSheetId="34" hidden="1">信用分!$A$1:$E$167</definedName>
    <definedName name="_xlnm._FilterDatabase" localSheetId="35" hidden="1">风投!$A$1:$L$107</definedName>
    <definedName name="_xlnm._FilterDatabase" localSheetId="7" hidden="1">结果显示!$A$1:$C$60</definedName>
    <definedName name="_xlnm._FilterDatabase" localSheetId="10" hidden="1">E组!$A$2:$AI$2</definedName>
    <definedName name="_xlnm._FilterDatabase" localSheetId="29" hidden="1">F组!$A$2:$AH$2</definedName>
    <definedName name="_xlnm._FilterDatabase" localSheetId="2" hidden="1">分组!$A$2:$AC$169</definedName>
    <definedName name="aa" localSheetId="34">[1]系统信息!$I$3:$I$12</definedName>
    <definedName name="aa">[2]系统信息!$I$3:$I$12</definedName>
    <definedName name="cc" localSheetId="34">[1]系统信息!$E$3:$E$6</definedName>
    <definedName name="cc">[2]系统信息!$E$3:$E$6</definedName>
    <definedName name="dd" localSheetId="34">[1]系统信息!$C$3:$C$5</definedName>
    <definedName name="dd">[2]系统信息!$C$3:$C$5</definedName>
    <definedName name="ee" localSheetId="34">[1]系统信息!$G$3:$G$4</definedName>
    <definedName name="ee">[2]系统信息!$G$3:$G$4</definedName>
    <definedName name="_xlnm.Print_Area" localSheetId="37">Sheet2!$B$1:$G$19</definedName>
    <definedName name="_xlnm.Print_Area" localSheetId="2">分组!$A$1:$Z$168</definedName>
    <definedName name="_xlnm.Print_Area" localSheetId="0">'统计 '!$A$1:$B$16</definedName>
    <definedName name="_xlnm.Print_Titles" localSheetId="2">分组!$2:$2</definedName>
    <definedName name="_xlnm.Print_Titles" localSheetId="7">结果显示!$2:$2</definedName>
    <definedName name="_xlnm.Print_Area" localSheetId="7">结果显示!$A$1:$C$64</definedName>
  </definedNames>
  <calcPr calcId="144525"/>
  <pivotCaches>
    <pivotCache cacheId="0" r:id="rId39"/>
  </pivotCaches>
</workbook>
</file>

<file path=xl/sharedStrings.xml><?xml version="1.0" encoding="utf-8"?>
<sst xmlns="http://schemas.openxmlformats.org/spreadsheetml/2006/main" count="8952" uniqueCount="2232">
  <si>
    <t>行标签</t>
  </si>
  <si>
    <t>求和项:计数</t>
  </si>
  <si>
    <t>大数据</t>
  </si>
  <si>
    <t>周</t>
  </si>
  <si>
    <t>0507</t>
  </si>
  <si>
    <t>物联网</t>
  </si>
  <si>
    <t>0518</t>
  </si>
  <si>
    <t>医疗养老</t>
  </si>
  <si>
    <t>0511</t>
  </si>
  <si>
    <t>云服务</t>
  </si>
  <si>
    <t>0427</t>
  </si>
  <si>
    <t>数字化转型</t>
  </si>
  <si>
    <t>0428</t>
  </si>
  <si>
    <t>综合服务平台</t>
  </si>
  <si>
    <t>0519</t>
  </si>
  <si>
    <t>服务型制造</t>
  </si>
  <si>
    <t>0514</t>
  </si>
  <si>
    <t>金融购物</t>
  </si>
  <si>
    <t>0513</t>
  </si>
  <si>
    <t>专业服务</t>
  </si>
  <si>
    <t>0512</t>
  </si>
  <si>
    <t>现代供应链</t>
  </si>
  <si>
    <t>0508</t>
  </si>
  <si>
    <t>总计</t>
  </si>
  <si>
    <t>组别</t>
  </si>
  <si>
    <t>类型</t>
  </si>
  <si>
    <t>数量</t>
  </si>
  <si>
    <t>日期</t>
  </si>
  <si>
    <t>A</t>
  </si>
  <si>
    <t>周二</t>
  </si>
  <si>
    <t>B</t>
  </si>
  <si>
    <t>周三</t>
  </si>
  <si>
    <t>C</t>
  </si>
  <si>
    <t>周五</t>
  </si>
  <si>
    <t>D</t>
  </si>
  <si>
    <t>周六</t>
  </si>
  <si>
    <t>E</t>
  </si>
  <si>
    <t>F</t>
  </si>
  <si>
    <t>G</t>
  </si>
  <si>
    <t>周四</t>
  </si>
  <si>
    <t>H</t>
  </si>
  <si>
    <t>I</t>
  </si>
  <si>
    <t>J</t>
  </si>
  <si>
    <t>附表1：2021年度上海市服务业发展引导资金项目信息汇总表（第一批）</t>
  </si>
  <si>
    <t>序号</t>
  </si>
  <si>
    <t>答辩时间</t>
  </si>
  <si>
    <t>分组</t>
  </si>
  <si>
    <t>转报区</t>
  </si>
  <si>
    <t>转报序号</t>
  </si>
  <si>
    <t>申报年度</t>
  </si>
  <si>
    <t>项目类型</t>
  </si>
  <si>
    <t>项目领域</t>
  </si>
  <si>
    <t>申报单位名称</t>
  </si>
  <si>
    <t>地址</t>
  </si>
  <si>
    <t>成立年月</t>
  </si>
  <si>
    <t>注册资本（万元）</t>
  </si>
  <si>
    <t>项目名称</t>
  </si>
  <si>
    <t>建设内容
(150字以内)</t>
  </si>
  <si>
    <t>申报总投资（万元）</t>
  </si>
  <si>
    <t>其中：申请市级引导资金（万元）</t>
  </si>
  <si>
    <t>申请支持方式</t>
  </si>
  <si>
    <t>项目建设开工时间</t>
  </si>
  <si>
    <t>项目建设竣工时间</t>
  </si>
  <si>
    <t>开户银行</t>
  </si>
  <si>
    <t>账号</t>
  </si>
  <si>
    <t>联系人</t>
  </si>
  <si>
    <t>联系电话及手机</t>
  </si>
  <si>
    <t>是否获得风险投资（如已获得，请填写获得的风险投资名称及金额）</t>
  </si>
  <si>
    <t>备注（统一社会信用代码）</t>
  </si>
  <si>
    <t>备注</t>
  </si>
  <si>
    <t>计数</t>
  </si>
  <si>
    <t>C组</t>
  </si>
  <si>
    <t>黄浦</t>
  </si>
  <si>
    <t>1</t>
  </si>
  <si>
    <t>平台</t>
  </si>
  <si>
    <t>上海暖哇科技有限公司</t>
  </si>
  <si>
    <t>上海市黄浦区圆明园路219号</t>
  </si>
  <si>
    <t>20181018</t>
  </si>
  <si>
    <t>基于大数据技术的智能核保系统</t>
  </si>
  <si>
    <t xml:space="preserve">    本项目建设的“基于大数据技术的智能核保系统”将从交互体验、风控管控、智能升级三点重大环节入手，持续推进迭代升级，进一步优化投保咨询、客户告知、扩展告知并病、对接外部数据，从优化客户体验级做好风险管控两大方面继续发力，进一步推动行业进步，助力保险公司持续保持在行业内线上核保技术的领军地位。</t>
  </si>
  <si>
    <t>补贴</t>
  </si>
  <si>
    <t>20210101</t>
  </si>
  <si>
    <t>20221131</t>
  </si>
  <si>
    <t>中国工商银行股份有限公司上海分行营业部</t>
  </si>
  <si>
    <t>1001-2443-0900-6340-000</t>
  </si>
  <si>
    <t>周帆</t>
  </si>
  <si>
    <t>18017806111</t>
  </si>
  <si>
    <t>2019年8月，由红杉中国领投，宽平资本跟投，完成亿元天使轮融资；2020年2月，由龙湖资本领投，光源成长基金跟投，红杉资本中国基金增持，完成亿元A轮融资。</t>
  </si>
  <si>
    <t>91310101MA1FPCFB7E</t>
  </si>
  <si>
    <t>H组</t>
  </si>
  <si>
    <t>宝山</t>
  </si>
  <si>
    <t>上海麦腾物联网技术有限公司</t>
  </si>
  <si>
    <t>上海市长宁区江苏北路125号 华联创意广场A座402室</t>
  </si>
  <si>
    <t>智能网联汽车一体化产品与服务方案</t>
  </si>
  <si>
    <t>本项目建设的智能网联汽车一体化服务平台致力于用开放式、平台化的思维开发车联网产品技术，采用平台架构思路打造产品，让车企可以根据自己的车型需求以及不同的应用场景，进行快速的定制化升级。</t>
  </si>
  <si>
    <t>泰隆银行上海分行</t>
  </si>
  <si>
    <t>3101-0010-2010-0002-8336</t>
  </si>
  <si>
    <t>朱永龙</t>
  </si>
  <si>
    <t>17701760973</t>
  </si>
  <si>
    <t xml:space="preserve">1 东莞市远峰科技有限公司 1000 中国 天使轮 
2 青岛华芯创原创业投资中心（有限合伙） 1500 中国 A轮 
3 青岛华芯创原创业投资中心（有限合伙） 1333.3333 中国 A+轮 
4 深圳市广和通投资发展有限公司 1666.6667 中国 A+轮 
5 南通沃赋创业投资合伙企业（有限合伙） 2153.8462 中国 B轮 
6 南通西电天朗创业投资合伙企业（有限合伙） 1538.4615 中国 B轮 </t>
  </si>
  <si>
    <t>91310113MA1GL5722D</t>
  </si>
  <si>
    <t>J组</t>
  </si>
  <si>
    <t>上海掌学教育科技有限公司</t>
  </si>
  <si>
    <t>上海市宝山区杨泰路196号1幢1258E</t>
  </si>
  <si>
    <t>20180410</t>
  </si>
  <si>
    <r>
      <rPr>
        <sz val="10"/>
        <rFont val="宋体"/>
        <charset val="134"/>
      </rPr>
      <t>1</t>
    </r>
    <r>
      <rPr>
        <sz val="9"/>
        <rFont val="宋体"/>
        <charset val="134"/>
      </rPr>
      <t>0000万美金</t>
    </r>
  </si>
  <si>
    <t>掌学“AI+”在线教育学习平台</t>
  </si>
  <si>
    <t>本项目解决线下线上互融过程中面临的学生手写字体识别，纸质资料录入等数据采集难题，打通线下线上教育的数据隔阂，构建师生匹配及自适应教学平台，为学生减负。
同时通过完善和优化在线课堂跨媒体分析技术，不仅解决在线教育质量监管难的问题，而且可以为线下教学内容设计编排提供有效的数据支撑，探索作业在线自动批改等技术，为老师减负。</t>
  </si>
  <si>
    <r>
      <rPr>
        <sz val="10"/>
        <rFont val="宋体"/>
        <charset val="134"/>
      </rPr>
      <t>2020</t>
    </r>
    <r>
      <rPr>
        <sz val="9"/>
        <rFont val="宋体"/>
        <charset val="134"/>
      </rPr>
      <t>0701</t>
    </r>
  </si>
  <si>
    <r>
      <rPr>
        <sz val="10"/>
        <rFont val="宋体"/>
        <charset val="134"/>
      </rPr>
      <t>2</t>
    </r>
    <r>
      <rPr>
        <sz val="9"/>
        <rFont val="宋体"/>
        <charset val="134"/>
      </rPr>
      <t>0220631</t>
    </r>
  </si>
  <si>
    <t>工商银行上海张虹支行</t>
  </si>
  <si>
    <t>1001166409100004904</t>
  </si>
  <si>
    <t>李秋沅</t>
  </si>
  <si>
    <t>13811899589</t>
  </si>
  <si>
    <t>是，F轮4.5亿美金</t>
  </si>
  <si>
    <t>91310000MA1GMGE494</t>
  </si>
  <si>
    <t>G组</t>
  </si>
  <si>
    <t>上海云砺信息科技有限公司</t>
  </si>
  <si>
    <t>上海市宝山区沪太路2999弄15号3楼</t>
  </si>
  <si>
    <t>基于区块链技术的电子发票云平台</t>
  </si>
  <si>
    <t>项目通过进行电子发票区块链流转与融合应用平台建设，研发税控中间件，使得发票流转及应用相关业务可在区块链链中完成，用以为解决电子发票共享难、流转难、归集难、查验难等行业痛点；系统支持企业内部应用和外部互联网应用的混合部署，平台具有融合区块链技术等新兴技术，以云模式进行服务输出。</t>
  </si>
  <si>
    <t>建设银行上海古北支行</t>
  </si>
  <si>
    <t>沈燚</t>
  </si>
  <si>
    <t>13248249950</t>
  </si>
  <si>
    <t>Temasek    4000万美元
珠海高瓴畅盈企业管理咨询合伙企业  750万美元
天津高瓴智行企业管理咨询合伙企业  750万美元
Eastern Bell 1500万美元</t>
  </si>
  <si>
    <t>91310113342290888U</t>
  </si>
  <si>
    <t>新业态新模式</t>
  </si>
  <si>
    <t>I组</t>
  </si>
  <si>
    <t>上海万位数字技术有限公司</t>
  </si>
  <si>
    <t>上海市宝山区友谊路2699号B座501室</t>
  </si>
  <si>
    <t>“20121029”</t>
  </si>
  <si>
    <t>基于北斗智能终端的位联网（IOP）汽车金融大数据服务平台</t>
  </si>
  <si>
    <t>本项目将运用万位科技多来年从事基础位置服务、车辆智能管理、金融风控分析等领域的经验，将移动物联网技术和北斗智能定位终端相结合，建设集物联网北斗智能终端、风控SaaS平台（RMS）、风控PaaS平台（万位智云）、服务支持体系、智能网联实验室于一体的基于北斗智能终端的位联网（IOP）汽车金融大数据服务平台。</t>
  </si>
  <si>
    <t>“20210101”</t>
  </si>
  <si>
    <t>“20221231”</t>
  </si>
  <si>
    <t>中国银行上海市杨行支行</t>
  </si>
  <si>
    <t>“4572-7039-3219”</t>
  </si>
  <si>
    <t>汤荣贵</t>
  </si>
  <si>
    <t xml:space="preserve">021-31785500/15921412241 </t>
  </si>
  <si>
    <t>是</t>
  </si>
  <si>
    <t>913101130558999659</t>
  </si>
  <si>
    <t>长宁</t>
  </si>
  <si>
    <t>产业</t>
  </si>
  <si>
    <t>携程旅游网络技术（上海）有限公司</t>
  </si>
  <si>
    <t>金钟路968号</t>
  </si>
  <si>
    <t>基于AI的旅游客服效率与质量解决方案</t>
  </si>
  <si>
    <t>本项目主要通过构建一套完整的场景化特色的AI能力来提升客服旅游质量与效率，主要内容包括：开发电话语音识别技术、语音转文本质检技术、语音合成技术、语音机器人技术和声纹识别技术。项目计划通过技术服务的方式收益，预计项目完成当年收益可达1000万元。</t>
  </si>
  <si>
    <t>20221231</t>
  </si>
  <si>
    <t>招商银行上海高安支行</t>
  </si>
  <si>
    <t>2127-8111-7210-001</t>
  </si>
  <si>
    <t>王亚琴</t>
  </si>
  <si>
    <t>13524012550</t>
  </si>
  <si>
    <t>-</t>
  </si>
  <si>
    <t>913100007732781007</t>
  </si>
  <si>
    <t>临空创新示范区</t>
  </si>
  <si>
    <t>11</t>
  </si>
  <si>
    <t>平台类</t>
  </si>
  <si>
    <t>信息技术</t>
  </si>
  <si>
    <t>上海品星互联网信息技术股份有限公司</t>
  </si>
  <si>
    <t>上海市黄浦区淮海东路45-49号1105-1108室</t>
  </si>
  <si>
    <t>20030814</t>
  </si>
  <si>
    <t xml:space="preserve">BMP业务数据中台项目 </t>
  </si>
  <si>
    <t xml:space="preserve">    系统覆盖了企业财务、项目、采购、生产计划、销售、质量、人力资源、资产、设备管理等众多业务，实现了资源有效整合，对企业的三大流即物流、资金流、信息流进行一体化管理。基于大量数据和分析环境，把业务处理和用户需求有效连接，形成数据一体化闭环，实现平台全渠道运营、全链路贯通、全业务敏捷的数字化转型需求。</t>
  </si>
  <si>
    <t>20201008</t>
  </si>
  <si>
    <t>20220930</t>
  </si>
  <si>
    <t>建设银行上海外滩支行</t>
  </si>
  <si>
    <t xml:space="preserve">31001622805050006433 </t>
  </si>
  <si>
    <t>金克明</t>
  </si>
  <si>
    <t>13761479003</t>
  </si>
  <si>
    <t>否</t>
  </si>
  <si>
    <t>9131010175319708XQ</t>
  </si>
  <si>
    <t>上海全应科技有限公司</t>
  </si>
  <si>
    <t>上海市闵行区申滨南路1226号虹桥新地中心A栋203室</t>
  </si>
  <si>
    <t>基于工业互联网技术的智慧能源云平台</t>
  </si>
  <si>
    <t>本项目的总体目标是以热电生产为核心行业场景，覆盖热电能源生产和供应的深度智能化运行控制和管理场景。构建一个平台能力完善、功能场景覆盖完整、智能化控制水平先进的智慧能源管理平台，推进该平台的市场验证、推广和迭代升级，从而推动电力/热力生产服务业向专业化和高端化拓展。在本项目建设期间，将在全应热电云已经交付的技术基础之上进行项目建设，深化平台技术能力，完善平台功能和交付体系，技术功能的建设内容包括了运行智能化、以及管理智能化两个部分。</t>
  </si>
  <si>
    <t>招商银行上海分行古北支行</t>
  </si>
  <si>
    <t>1219-1996-5410-601</t>
  </si>
  <si>
    <t>王栋</t>
  </si>
  <si>
    <t>13795309217</t>
  </si>
  <si>
    <t>凯辉资本3000万元、高瓴资本4000万元</t>
  </si>
  <si>
    <t>91310000MA1K386T04</t>
  </si>
  <si>
    <t>史泰博（上海）有限公司</t>
  </si>
  <si>
    <t>上海市长宁区通协路269号5号楼3楼</t>
  </si>
  <si>
    <t>中小企业精益办公集成服务平台</t>
  </si>
  <si>
    <t>充分考虑中小企业在线办公用品采购的高效透明、成本可控、便利快捷需求，以跨平台技术建设一个前端一站式服务，后端统一管理的集成服务平台，打造全场景化的购物体验，形成优质全面的中小企业用品办公服务体系</t>
  </si>
  <si>
    <t>中国工商银行股份有限公司上海市复兴中路支行</t>
  </si>
  <si>
    <t>1001-2087-0901-6235-079</t>
  </si>
  <si>
    <t>储珍</t>
  </si>
  <si>
    <t>15921779804</t>
  </si>
  <si>
    <t>91310000717852665A</t>
  </si>
  <si>
    <t>A组</t>
  </si>
  <si>
    <t>静安</t>
  </si>
  <si>
    <t>2021</t>
  </si>
  <si>
    <t>上海弘积信息科技有限公司</t>
  </si>
  <si>
    <t>上海市浦东新区新金桥路58号银东大厦23A</t>
  </si>
  <si>
    <t>20120626</t>
  </si>
  <si>
    <t>上海城市数字化转型云计算应用交付核心技术国产替代解决方案项目</t>
  </si>
  <si>
    <t>随着云计算普及，智能安全应用交付平台将成为爆炸式的增长，传统的负载均衡市场国产化替代以及信创产品每年的容量达到40亿以上的规模。相对传统负载均衡产品竞争对手，弘积在功能完整性、稳定性、负载能力、性能、价格等方面都具有明显优势，项目建成后有望成为该领域国产第一品牌，将来可以做到整个市场的30%的份额。</t>
  </si>
  <si>
    <t>中国银行上海市浦东开发区支行</t>
  </si>
  <si>
    <t>4481-6213-9741</t>
  </si>
  <si>
    <t>戴慧敏</t>
  </si>
  <si>
    <t>18121210202</t>
  </si>
  <si>
    <t>宁波市星通投资管理有限公司投资1000万；上海云椿投资中心（有限合伙）投资500万；潍坊中科海创股权投资合伙企业（有限合伙）投资4300万</t>
  </si>
  <si>
    <t>913100005981899275</t>
  </si>
  <si>
    <t>重点推荐</t>
  </si>
  <si>
    <t>上海氪信信息技术有限公司</t>
  </si>
  <si>
    <t>上海市长宁区延安西路500号嘉宁国际大厦30层</t>
  </si>
  <si>
    <t>AI金融精准营销综合服务平台</t>
  </si>
  <si>
    <t>AI金融精准营销综合服务平台是一套AI金融综合营销平台解决方案。平台通过OLAP分析引擎实现多维用户画像，通过智能推荐引擎实现精准的千人千面内容分发。这一系列能力组件从内容运营、用户运营、流量运营、活动运营等各个维度帮助客户实现营销技术智能化转型服务。</t>
  </si>
  <si>
    <t>招商银行高安支行</t>
  </si>
  <si>
    <t>1219-1894-9010-404</t>
  </si>
  <si>
    <t>仲米亚</t>
  </si>
  <si>
    <t>13761006511</t>
  </si>
  <si>
    <t>已获得招商局创新投资基金、上海金融发展投资基金、浦信金融科技基金、真格基金、火山石基金、美国中经合集团、墨白资本等机构的多轮风险投资共计逾亿元</t>
  </si>
  <si>
    <t>91310105MA1FW17T1Y</t>
  </si>
  <si>
    <t>B组</t>
  </si>
  <si>
    <t>6</t>
  </si>
  <si>
    <t>上海大剧院管理有限公司</t>
  </si>
  <si>
    <t>上海市黄浦区人民大道300号</t>
  </si>
  <si>
    <t>19961120</t>
  </si>
  <si>
    <t>基于数字化转型的多功能演艺剧场及创新服务体系</t>
  </si>
  <si>
    <t>本项目以“十四五”文化产业数字化转型为背景，以发展新型文化业态和文化消费服务模式为目的，以“城市文化地标”上海大剧院小剧场改造为契机，面向疫情常态化影响下的剧场数字化变革需求，创新地突破智能视频感知、虚拟交互投影、4K云控自由视角及舞台万向格栅等一批关键技术，建设基于数字化转型的高科技演艺新模式及创新服务体系，将小剧场打造成场地灵活可变、线上传播结合、演出形式新颖的创新“黑盒”演艺空间，实现大型剧场内高成本大制作演出在小型剧场内的多媒体交互式常态化复排复演能力并将现场演出向线上延申推广，形成演示效果好、应用场景广、社会意义高的创新文化服务模式应用示范。</t>
  </si>
  <si>
    <t>20200301</t>
  </si>
  <si>
    <t>20220331</t>
  </si>
  <si>
    <t>工行上海市人民广场支行</t>
  </si>
  <si>
    <t>1001-2058-0900-4602-088</t>
  </si>
  <si>
    <t>王晨</t>
  </si>
  <si>
    <t>13636380366</t>
  </si>
  <si>
    <t>9131010113227218XY</t>
  </si>
  <si>
    <t>VSLAM空间感知、AR/VR、人工智能</t>
  </si>
  <si>
    <t>上海诠视传感技术有限公司</t>
  </si>
  <si>
    <t xml:space="preserve">上海市长宁区通协路288弄旭辉虹桥国际 1号楼 408室 </t>
  </si>
  <si>
    <t>面向国产化AR/VR设备及应用的VSLAM感知交互核心技术服务平台</t>
  </si>
  <si>
    <t>本项目面向国产化AR/VR设备及应用，从核心底层算法研发到国产化系统平台部署，在解决现有ARVR行业痛点（成本高、局限大、VSLAM所需系统算力及功耗、系统集成难度大、链条长、现有市场欠缺国产替代解决方案等痛点）的同时，致力于打造可对接市场上众多国产主力芯片的VSLAM感知交互核心技术服务平台，让市场上不具备VSLAM自主研发能力的企业快速实现产品落地，提供国产替代的解决方案服务，摆脱受限于人的局面，最终实现对于国内乃至全球人工智能、虚拟现实产业服务体系的赋能。</t>
  </si>
  <si>
    <t>20200801</t>
  </si>
  <si>
    <t>20220731</t>
  </si>
  <si>
    <t>中国建设银行股份有限公司宜山路支行</t>
  </si>
  <si>
    <t>3105-0166-3800-0000-0675</t>
  </si>
  <si>
    <t>干翔（财务总监）
胡丽娟（市场总监）</t>
  </si>
  <si>
    <t>13817877107（干翔）
13916752226（胡丽娟）</t>
  </si>
  <si>
    <t>已完成3轮融资：
1.2017年 获得中科创星等投资的1638万天使轮融；
2.2019年 获得君盛投资等投资的1300万Pre A轮融资；
3.2020年 获得深创投领投、清科等投资的2000万A轮融资</t>
  </si>
  <si>
    <t xml:space="preserve"> 91310115MA1K3UG31E</t>
  </si>
  <si>
    <t>上海华势信息科技有限公司</t>
  </si>
  <si>
    <t>上海市长宁区天山路600弄1号1807-4室</t>
  </si>
  <si>
    <t>“易账通”财税综合服务平台</t>
  </si>
  <si>
    <t>基于数字化技术对企业会计记账的数据获取方式进行重构，通过利用支付机构的支付通道及账户管理能力对企业的入金及出金进行管理，从而协助传统的代理记账行业进行数字化转型，为中小企业打造一个自动化记账的SaaS服务平台，在提供代理记账、纳税申报等基本服务的同时，提供其他相关的增值服务，例如：费用支出管理、财务管理、税务管理、管理会计工具应用等服务。</t>
  </si>
  <si>
    <t>中国光大银行股份有限公司上海大宁支行</t>
  </si>
  <si>
    <t>7632-0180-8056-5080-0</t>
  </si>
  <si>
    <t>胡琴</t>
  </si>
  <si>
    <t>13816151446</t>
  </si>
  <si>
    <t>91310105671121989J</t>
  </si>
  <si>
    <t>上海御威通信科技有限公司</t>
  </si>
  <si>
    <t>上海市长宁区天山路600弄2号4E</t>
  </si>
  <si>
    <t>基于AI和大数据技术的数据中心智能运维与风险防范系统开发、应用及产业化</t>
  </si>
  <si>
    <t>本项目地目标是开发、应用及产业化“数据中心硬件系统态势感知与监控管理平台”。项目中AI及大数据分析技术为支撑，持续构建智能化平台，提升数据中心运营的稳定性，为客户提供更精准的服务。系统针对目前数据中心用户面对众多痛点及难点问题，提供主动式智能运维服务。可以预计，随着项目的实施及推广应用，凭借核心的技术实力、高性价比的产品、优良的品质及周到的服务，推动先进、创新技术在数据中心中迅速应用，同时项目承担单位能够在市场竞争中迅速发展壮大。</t>
  </si>
  <si>
    <t>上海银行愚园路支行</t>
  </si>
  <si>
    <t>3164-1803-0002-9834-3</t>
  </si>
  <si>
    <t>董王霞</t>
  </si>
  <si>
    <t>13003156727</t>
  </si>
  <si>
    <t>91310105798917298U</t>
  </si>
  <si>
    <t>普陀</t>
  </si>
  <si>
    <t>飞书深诺数字科技（上海）股份有限公司</t>
  </si>
  <si>
    <t xml:space="preserve">上海市长宁区中山西路849号63幢 12F </t>
  </si>
  <si>
    <t>20141010</t>
  </si>
  <si>
    <t xml:space="preserve">867.8569 </t>
  </si>
  <si>
    <t>以数据驱动的一站式出海营销服务平台</t>
  </si>
  <si>
    <t>打造底层技术平台、跨境营销、数据服务和供应链众包产品线，利用独有的大数据算法技术，通过Facebook、Twitter等国际三十大主流互联网媒体平台对接，为国内各企业提供多样化的营销数据分析，为用户面向全球240多个国家和地区提供定制化海外营销推广解决方案以及品牌推广服务，助力国内各企业产品、服务、品牌登上国际市场的舞台。</t>
  </si>
  <si>
    <t>上海银行闵行支行</t>
  </si>
  <si>
    <t>0300-4279-928</t>
  </si>
  <si>
    <t>段小强</t>
  </si>
  <si>
    <t>1.安赐资本：2750万元；
2.完美世界领投13000万元
3.二六三网络通信股份有限公司：4000万元；
4.苏州龙遨泛人工智能高科技投资中心：4000万元：
5.达晨、洪泰、湖南文化旅游创业投资等3亿元。</t>
  </si>
  <si>
    <t>91310107312454984C</t>
  </si>
  <si>
    <t>上海市大数据股份有限公司</t>
  </si>
  <si>
    <t>上海市静安区寿阳路99弄5号楼4~6楼</t>
  </si>
  <si>
    <t>面向政务应用的大数据平台建设</t>
  </si>
  <si>
    <t>面向政务应用的大数据平台建设是以处理海量数据存储、计算以及不间断流数据实时计算等场景为主的一套基础设施。它具备大数据汇聚、存储计算、共享交换、治理、质量管理、分析挖掘、应用服务、可视化及安全保障等功能，是用户开展大数据汇聚、治理、分析、共享及展示等相关工作所必不可少的信息化支撑工具。</t>
  </si>
  <si>
    <t>上海浦东发展银行静安支行</t>
  </si>
  <si>
    <t>9821-0078-8017-0000-0863</t>
  </si>
  <si>
    <t>程栋</t>
  </si>
  <si>
    <t>91310000MA1FL6DW8H</t>
  </si>
  <si>
    <t>E组</t>
  </si>
  <si>
    <t>颐家（上海）医疗养老服务有限公司</t>
  </si>
  <si>
    <t>上海市长宁区镇宁路525号15楼1501室</t>
  </si>
  <si>
    <t>“医护康养险”智慧养老综合服务平台</t>
  </si>
  <si>
    <t>本项目依托线上信息化平台和线下自建养老服务机构，将专业的养老照护服务向社区延伸。主要为社区老人，特别是失能半失能老人，提供远程生命体征监测、紧急呼叫、生活照料和个性化康复服务。本项目根据老人对“医、护、康、养、险”五类需求，配备对应的养老服务团队，并通过信息化手段，实现线上服务预约、服务评价、费用支付，智能排班、实时派单，同时利用物联网技术，对居家上门服务过程和质量进行智能监控，在提高资源利用效率的同时，让老人能够享受到更优质的服务；另外，通过家属移动端小程序，能够方便老人子女参与到老人晚年生活中，并实时跟踪服务情况，进一步为老人提供保障。本项目也有利于主管部门对居家养老服务的监管。</t>
  </si>
  <si>
    <t>中国银行上海市愚园路支行</t>
  </si>
  <si>
    <t>4507-6392-7802</t>
  </si>
  <si>
    <t>黄健敏</t>
  </si>
  <si>
    <t>15802138402</t>
  </si>
  <si>
    <t>2017年，获得华润健康科技产业发展(中国)有限公司人民币2240万元投资；
2019年至2020年，获得北京人保健康养老产业基金投资(有限合伙)合计人民币5400万元投资</t>
  </si>
  <si>
    <t>91310105066039485H</t>
  </si>
  <si>
    <t>D组</t>
  </si>
  <si>
    <t>5</t>
  </si>
  <si>
    <t>国药控股菱商医院管理服务（上海）有限公司</t>
  </si>
  <si>
    <t>上海市徐汇区定安路55号徐汇万科中心A座17楼</t>
  </si>
  <si>
    <t>20130705</t>
  </si>
  <si>
    <t>医用耗材一体化智慧管理服务平台</t>
  </si>
  <si>
    <t xml:space="preserve">    本项目旨在搭建基于大数据和供应链整合的医耗云平台，实现从厂家到临床的医用耗材商流、物流、信息流、资金（结算）流的一体化平台管理，提供GPO采购与智慧供应服务、临床诊疗智慧物流服务，并进行增值服务模式创新：为医疗机构实施DRG/DPI提供决策支持；根据手术室需求驱动柔性化生产，发展手术套包批量化定制服务等，为后续的医疗服务模式创新夯实大数据积累、服务平台和运营经验基础</t>
  </si>
  <si>
    <t>20200701</t>
  </si>
  <si>
    <t>20220630</t>
  </si>
  <si>
    <t>工行上海市分行营业部</t>
  </si>
  <si>
    <t>1001-2443-0900-7020-000</t>
  </si>
  <si>
    <t>周楠</t>
  </si>
  <si>
    <t>18516141324</t>
  </si>
  <si>
    <t>无</t>
  </si>
  <si>
    <t>91310000071245646H</t>
  </si>
  <si>
    <t>外滩滨江高端服务业创新发展示范区</t>
  </si>
  <si>
    <t>10</t>
  </si>
  <si>
    <t>快乐蜂（中国）餐饮管理有限公司</t>
  </si>
  <si>
    <t>上海市黄浦区瑞金二路120号</t>
  </si>
  <si>
    <t>20050602</t>
  </si>
  <si>
    <t>4318.3624万美元</t>
  </si>
  <si>
    <t>新一代“永和大王”数字化餐饮服务平台构筑</t>
  </si>
  <si>
    <t>1.新搭建成本管控系统OFC、人力资源系统HRIS
2.门店管理系统一体化管控体系，统一各个原本业务数据的孤立数据
3.新搭建大数据平台BI+AI
4.自助式用户行为分析平台SDK
5.智慧餐饮系统
6.外卖平台建设</t>
  </si>
  <si>
    <t>20200601</t>
  </si>
  <si>
    <t>20220531</t>
  </si>
  <si>
    <t>中信银行上海虹桥支行</t>
  </si>
  <si>
    <t>7311-4301-8240-0021-331</t>
  </si>
  <si>
    <t>顾远青</t>
  </si>
  <si>
    <t>13386123661</t>
  </si>
  <si>
    <t>913100007752401733</t>
  </si>
  <si>
    <t>崇明</t>
  </si>
  <si>
    <t>3</t>
  </si>
  <si>
    <t>海上花岛集团有限公司</t>
  </si>
  <si>
    <t>上海市崇明区竖新镇前卫村</t>
  </si>
  <si>
    <t>崇明前卫生态村智慧平台赋能产业提升项目</t>
  </si>
  <si>
    <t>前卫生态村农业生产全面实行“三品一标”认证；前卫4A景区以文化为魂，进行旅游品质提升；打造建设农、旅、文综合服务管理智慧平台，以互联网、物联网和AI技术支持全新农业、旅游、文化新业态、、增强用户体验、赋能产品品牌。</t>
  </si>
  <si>
    <t>中国工商银行上海天目东路支行</t>
  </si>
  <si>
    <t>1001-2155-0930-0048-282</t>
  </si>
  <si>
    <t>沈立</t>
  </si>
  <si>
    <t>15821726076</t>
  </si>
  <si>
    <t>91310106MA1FYD4331</t>
  </si>
  <si>
    <t>F组</t>
  </si>
  <si>
    <t>4</t>
  </si>
  <si>
    <t>上海圣峰网络工程技术有限公司</t>
  </si>
  <si>
    <t>上海市崇明区新河镇三烈村塔南393号</t>
  </si>
  <si>
    <t>20000719</t>
  </si>
  <si>
    <t>计量云服务管理平台</t>
  </si>
  <si>
    <t>建成一个可为计量器具使用单位提供计量器具的登记注册、检定校准委托、维修报废等过程管理，以及为计量检测单位提供检定或校准业务过程管理、实验室管理，计量检测设备的全生命周期管理、检定人员资质管理、计量标准及计量标准履历书管理、检定及校准规程管理的一站式计量综合服务平台，引导传统计量器具检定行业的转型发展。</t>
  </si>
  <si>
    <t>20200101</t>
  </si>
  <si>
    <t>中国农业银行股份有限公司上海崇明支行</t>
  </si>
  <si>
    <t>0379-6220-0400-01959</t>
  </si>
  <si>
    <t>蔡玉婷</t>
  </si>
  <si>
    <t>15821684671</t>
  </si>
  <si>
    <t>91310230631061985M</t>
  </si>
  <si>
    <t>上海东方怡动信息技术有限公司</t>
  </si>
  <si>
    <t>上海市普陀区曹杨路500号1幢北半幢11楼1102室</t>
  </si>
  <si>
    <t>基于边缘计算的超高清视频直播服务平台</t>
  </si>
  <si>
    <t>本项目是基于5G技术，边缘计算技术和云计算技术的直播服务应用。它包括视频的采集、编码、传输、分发、播放及互动等功能，即把主播端采集到的视频或多媒体传输给所有请求的观众用户。云直播支持全终端观看，可以轻松实现直播视频应用；享受秒开、超低延迟，直播无需等待。为个融媒体中心客户提供低延时、高带宽、大并发的实时视频应用，满足百万量级客户同时观看的业务场景。</t>
  </si>
  <si>
    <t>招商银行淮海支行</t>
  </si>
  <si>
    <t>2120-8158-4210-001</t>
  </si>
  <si>
    <t>王朝英</t>
  </si>
  <si>
    <t>91310106755717579C</t>
  </si>
  <si>
    <t>上海高家庄园农业发展有限公司</t>
  </si>
  <si>
    <t>上海市崇明区港西镇港东公路999号</t>
  </si>
  <si>
    <t>高家庄生态区AAAA旅游景区信息化运营中心</t>
  </si>
  <si>
    <t>本项目基于高家庄生态园基础建设升级改造，结合智能化服务功能，利用5G网络的大带宽、高速化，通过信息化运营中心实现景区的在线化集中式管理，以图片、音频、视频的多媒体形式，直播、短视频的新兴科技手段，呈现与AAAA景区相符的数字化信息内容，并实现线下无接触运营管理，从而让景区实现信息化、数字化、智能化的统一管理，最终以品牌为核心，以产品为媒介，以资源为基础，构建旅游信息营销新时代。</t>
  </si>
  <si>
    <t>20200901</t>
  </si>
  <si>
    <t>20211130</t>
  </si>
  <si>
    <t>上海农商银行崇明支行</t>
  </si>
  <si>
    <t>3276-4308-0100-7537-7</t>
  </si>
  <si>
    <t>施俊霞</t>
  </si>
  <si>
    <t>18918952556</t>
  </si>
  <si>
    <t>91310230776279336T</t>
  </si>
  <si>
    <t>7</t>
  </si>
  <si>
    <t>上海华润大东船务工程有限公司</t>
  </si>
  <si>
    <t>上海市崇明县张网港东首大东路1号</t>
  </si>
  <si>
    <t>液化天然气船修理及改造服务平台</t>
  </si>
  <si>
    <t>开展液化天然气船的修理和改装：新制LNG液化天然气燃料包，建设船恒温物管车间、设计特种阀件和开关舱、制定液货货舱吊装方法、开展压载水系统安装、优化电气装备和通讯设备，提供设计改进、优化新制的个性化需求服务。</t>
  </si>
  <si>
    <t>农行崇明县支行营业部</t>
  </si>
  <si>
    <t>0389-4508-0150-0082-7</t>
  </si>
  <si>
    <t>张鑫</t>
  </si>
  <si>
    <t>021-59699429/13816138693</t>
  </si>
  <si>
    <t>9131000060726685XN</t>
  </si>
  <si>
    <t>8</t>
  </si>
  <si>
    <t>上海中荷环保有限公司</t>
  </si>
  <si>
    <t>上海市徐汇区古美路1582号C栋9楼902室</t>
  </si>
  <si>
    <t>生活垃圾转运站智慧控制平台</t>
  </si>
  <si>
    <t>本系统是生活垃圾转运站整体方案中的一部分，本系统在垃圾转运站的运营中，起到保障站内各种设备作业有序，站内生产安全、调度科学合理，降低运营成本、提高运营效率等作用，可极大提升整个中转站的工作效率，体现中转站整体化、系统化、集约化、模块化和人性化的设计理念。</t>
  </si>
  <si>
    <t>招商银行外滩支行</t>
  </si>
  <si>
    <t>2100-8453-4810-001</t>
  </si>
  <si>
    <t>周志洁</t>
  </si>
  <si>
    <t>9131000074493632X3</t>
  </si>
  <si>
    <t>9</t>
  </si>
  <si>
    <t>上海惬亿信息科技有限公司</t>
  </si>
  <si>
    <t>上海市青浦区徐泾镇明珠路1018号A座306室</t>
  </si>
  <si>
    <t>“熊加加”智慧旅游电商服务平台</t>
  </si>
  <si>
    <t>本项目为非接触式在线文娱类新模式平台项目。主要建设内容为搭建一个集视觉融合、虚拟现实、直播电商等功能于一体的智慧旅游电商服务平台，依托微信、短视频等一系列社交媒介的裂变扩散，建设丰富的线下互动、体验场景，聚合有时间盈余、有社群资源的中小商家。立足于解决中小商家在旅游产品售卖上资金少、专业门槛高、售后服务繁琐等问题。</t>
  </si>
  <si>
    <t>上海银行蓝村支行</t>
  </si>
  <si>
    <t>0300-3395-838</t>
  </si>
  <si>
    <t>吴瀛峰</t>
  </si>
  <si>
    <t>18939759752</t>
  </si>
  <si>
    <t>1、程雪峰180万元；
2、张涵140万元。</t>
  </si>
  <si>
    <t>91310230MA1JYT0C9Q</t>
  </si>
  <si>
    <t>上海丰沁置业有限公司</t>
  </si>
  <si>
    <t>上海市普陀区祁连山南路2891弄100号2幢4层403室</t>
  </si>
  <si>
    <t>桃浦智创城智慧城区数字化管理平台</t>
  </si>
  <si>
    <t>以桃浦智创城总体建设目标为纲领，通过打造数字化管理平台及相关配套设施，形成桃浦智创城整体区域数字化管控基础，服务桃浦智创城4.2平方公里核心区，全方位覆盖智创城整体规划情况、建设动态、招商情况等各个领域，可视化展示智创城发展动态，支撑桃浦智创城打造上海中心城区转型升级示范区和具有引领性的现代化城区。</t>
  </si>
  <si>
    <t>中国工商银行上海市真南支行</t>
  </si>
  <si>
    <t>1001-1512-0900-0297-826</t>
  </si>
  <si>
    <t>施励敏</t>
  </si>
  <si>
    <t>13918017390</t>
  </si>
  <si>
    <t>91310107MA1G15GH3A</t>
  </si>
  <si>
    <t>桃浦智创城区域市服务业创新发展示范区</t>
  </si>
  <si>
    <t>青浦</t>
  </si>
  <si>
    <t>上海时代光华教育发展有限公司</t>
  </si>
  <si>
    <t>上海静安区西藏北路18号四行天地B栋6楼</t>
  </si>
  <si>
    <t>企业数字化学习服务平台能力提升项目</t>
  </si>
  <si>
    <t>通过新系统开发，将公司原有企业在线学习服务平台进行升级，使平台服务更加智能化、个性化、便捷化和更强互动性，帮助企业实现学习数字化转型，用更低的成本、更短的时间将新知识赋能给更多员工，同时更加方便企业自主培训内容开发，助力企业发展。项目实施后可以起到一定的行业示范作用，有助于带动行业共同发展。</t>
  </si>
  <si>
    <t>2127-8095-6310-001</t>
  </si>
  <si>
    <t>戴俊</t>
  </si>
  <si>
    <t>13611895888</t>
  </si>
  <si>
    <t>91310118763023841C</t>
  </si>
  <si>
    <t>上海康恒环境股份有限公司</t>
  </si>
  <si>
    <t>上海市青浦区香花桥街道崧秋路9号</t>
  </si>
  <si>
    <t>面向垃圾焚烧行业的数字化综合服务平台</t>
  </si>
  <si>
    <t>项目采用现代信息处理、智能测量和控制技术，以及基于数据仓库、联机分析处理、数据挖掘、模型库等相结合的综合智能决策支持技术，实现内外部资源统一管理、安全、经济、高效、环保、智能运行，改变垃圾焚烧发电行业粗放型管理模式，推动行业数智化转型，构建服务产业的共创共享平台，增强垃圾焚烧发电产业竞争力。其中，购置设备及软件742台（套），项目达产后，平台等使用量达到200万次。</t>
  </si>
  <si>
    <t>中国建设银
行股份有限
公司上海延
安路支行</t>
  </si>
  <si>
    <t>3100-1539-7000-
5001-7636</t>
  </si>
  <si>
    <t>张桂仙</t>
  </si>
  <si>
    <t>021-
60654761/
189646588
70</t>
  </si>
  <si>
    <t>91310000682254509X</t>
  </si>
  <si>
    <t>奉贤</t>
  </si>
  <si>
    <t>上海银轮热交换系统有限公司</t>
  </si>
  <si>
    <t>奉贤区青村镇青伟路111号</t>
  </si>
  <si>
    <t>新能源汽车热泵空调系统检测与研发平台</t>
  </si>
  <si>
    <t>打造国内同行中规模最大、设施最完善、测试能力最齐全的专业新能源汽车热泵空调系统检测与研发服务平台，面向新能源车整车厂与汽车热管理供应产业内企业，满足新能源汽车开发的热管理系统开发定制需求以及零部件企业技术支持与检测需求。</t>
  </si>
  <si>
    <t>建行上海青村支行</t>
  </si>
  <si>
    <t>3100-1971-7000-5000-0000</t>
  </si>
  <si>
    <t>廖军</t>
  </si>
  <si>
    <t>021-57122006/
13061688367</t>
  </si>
  <si>
    <t>91310120566531038H</t>
  </si>
  <si>
    <t>上海腾天节能技术有限公司</t>
  </si>
  <si>
    <t>上海市长宁区长宁路1027号2106室</t>
  </si>
  <si>
    <t>面向城市楼宇综合能源服务的数字化运营平台</t>
  </si>
  <si>
    <t>开发虚拟电厂运行管理、一体化售电交易、O2O节能降碳市场服务以及第三方能源服务接入服务的平台，完成不少于50幢楼宇城市建筑神经元系统基础设施建设，研究、利用人工智能、大数据、RPA等技术嵌入，构建起能源管理 “大脑”和能源市场“阿里巴巴”，在本市城区内试点应用，提供各取所需的数字化智慧能源服务，助力实现碳达峰。</t>
  </si>
  <si>
    <t>中国民生银行上海华山支行</t>
  </si>
  <si>
    <t>0223-0142-1000-7496</t>
  </si>
  <si>
    <t>张皓</t>
  </si>
  <si>
    <t xml:space="preserve"> 18616663688</t>
  </si>
  <si>
    <t>9131010568096163XR</t>
  </si>
  <si>
    <t>上海颐坤自动化控制设备有限公司</t>
  </si>
  <si>
    <t>奉贤区航谊路8号(5)幢第四层</t>
  </si>
  <si>
    <t>智慧矿山运维管理平台</t>
  </si>
  <si>
    <t>该项目以公司自主研发和生产的自动化系统为基础，利用先进成熟的数字化、自动化、物联网、MES、工业大数据等构建智慧矿山智能协同管控平台，实现煤矿各类专业业务的协同、信息化管理与智能分析；用数字、信息化改造提升煤炭产业能力，建设“监、测、管、控一体化”的矿山综合管理体系。</t>
  </si>
  <si>
    <t>中国建设银行上海市奉贤支行</t>
  </si>
  <si>
    <t>3100-1930-6000-5001-7937</t>
  </si>
  <si>
    <t>宗爱香</t>
  </si>
  <si>
    <t>13701995948</t>
  </si>
  <si>
    <t>913101207800466665</t>
  </si>
  <si>
    <t>德佑房地产经纪有限公司</t>
  </si>
  <si>
    <t>奉贤区新寺镇桥东新村33号</t>
  </si>
  <si>
    <t>上海高端智能经纪精细化服务民生平台</t>
  </si>
  <si>
    <t>该项目计划建设内控管理平台（“经纪人助手”计划），通过建立成熟高效的智能培训流程，加快经纪人成长；建设面向客户的数据全链接平台，从客诉响应、服务承诺、交易赔付等方面进行全面升级;建设VR实景信息平台，提高客户看房便捷度和效率；还将建设面向政府的大数据采集与分析平台、集成社区服务平台等，延伸服务领域。</t>
  </si>
  <si>
    <t>工商银行上海现代大厦支行</t>
  </si>
  <si>
    <t>1001-2854-0920-6974-615</t>
  </si>
  <si>
    <t>夏夕梅</t>
  </si>
  <si>
    <t>13681898726</t>
  </si>
  <si>
    <t>91310120742692413Q</t>
  </si>
  <si>
    <t>上海倍通企业信用征信有限公司</t>
  </si>
  <si>
    <t>奉贤区环城西路2200号第一幢D576室</t>
  </si>
  <si>
    <t>信保领域医药行业风险控制数字化平台</t>
  </si>
  <si>
    <t>该平台包含数据采集端，大数据分析系统，外部SAAS服务三部分，结合倍通集团长期服务医药行业的行业经验和数据能力，帮助信用保险公司在医药行业强化风险控制，为医药行业的信用交易提供支持。</t>
  </si>
  <si>
    <t>浦发银行黄浦支行</t>
  </si>
  <si>
    <t>9708-0154-7400-2113-7</t>
  </si>
  <si>
    <t>孙祎璘</t>
  </si>
  <si>
    <t>18717706493</t>
  </si>
  <si>
    <t>91310117786271397D</t>
  </si>
  <si>
    <t>上海浦灵生物科技有限公司</t>
  </si>
  <si>
    <t>奉贤区金海公路6055号7幢1层</t>
  </si>
  <si>
    <t>浦灵生物上海研发中心——医学实验和技术转化服务平台</t>
  </si>
  <si>
    <t>建设精准医药产业技术平台及全面符合国际标准的综合实验室，从转化医学和精准医疗切入，结合专有非人灵长类动物模型和技术，形成世界级独特的生物医药产业支撑平台和转化验证实验平台。</t>
  </si>
  <si>
    <t>中信银行上海张江支行</t>
  </si>
  <si>
    <t>7312-2101-8240-0000-000</t>
  </si>
  <si>
    <t>李颖</t>
  </si>
  <si>
    <t>13918345889</t>
  </si>
  <si>
    <t>913100005834491839</t>
  </si>
  <si>
    <t>上海田强实业有限公司</t>
  </si>
  <si>
    <t>奉贤区庄行镇长浜村路288号</t>
  </si>
  <si>
    <t>基于智慧城市建设的垃圾分类资源再生公共服务平台</t>
  </si>
  <si>
    <t>该平台由垃圾分类智能回收平台、垃圾分类智能回收安卓软件、垃圾分类预约回收小程序、垃圾分拣监控系及垃圾再利用监控系统等集成，线下回收人员通过微信预约回收小程序+物联网电子秤+安卓客户端APP来处理回收业务，促进垃圾分类回收智能化、减量化、无害化、资源化。</t>
  </si>
  <si>
    <t>交通银行上海奉贤支行</t>
  </si>
  <si>
    <t>3100-6903-7018-8000-4431-2</t>
  </si>
  <si>
    <t>丁福秋</t>
  </si>
  <si>
    <t>15901777667</t>
  </si>
  <si>
    <t>91310117688744541D</t>
  </si>
  <si>
    <t>闵行</t>
  </si>
  <si>
    <t>上海云轴信息科技有限公司</t>
  </si>
  <si>
    <t>上海市闵行区东川路555号丁楼502A室</t>
  </si>
  <si>
    <t>ZStack4.0 智能云平台</t>
  </si>
  <si>
    <t>本项目旨在建设一个可帮助企业级用户更简单、轻便的实现数字化转型和智能运维的智能云平台。在界面上，将采用最先进的Web前端技术，全新打造企业级云平台UI界面；在功能上，不仅可统一管理包括计算、存储、网络在内的数据中心资源，更全新提供了兼具物理机高性能和云主机灵活性的弹性裸金属服务，可更好满足企业级用户需求。</t>
  </si>
  <si>
    <t>招商银行上海永德路支行</t>
  </si>
  <si>
    <t>1219-1780-3610-901</t>
  </si>
  <si>
    <t>储琳莉</t>
  </si>
  <si>
    <t>18502116556</t>
  </si>
  <si>
    <t>2020年云轴科技获由三峡鑫泰领投，中国互联网投资基金、交银国际、安恒信息、朗玛峰创投、天堂硅谷、闻勤资本等多家知名机构跟投的2.05亿元B+轮融资</t>
  </si>
  <si>
    <t>91310112350881637E</t>
  </si>
  <si>
    <t>虹口</t>
  </si>
  <si>
    <t>上海仪电鑫森科技发展有限公司</t>
  </si>
  <si>
    <t>上海市虹口区广纪路700号201室</t>
  </si>
  <si>
    <t>智慧校园数字化综合解决方案服务平台</t>
  </si>
  <si>
    <t>本项目智慧校园数字化综合解决方案服务平台将推进智慧校园建设和提升“学校教育特色”相融，同时结合教学全程智能化管理、信息化服务、认知科学、学习行为、教学策略、学生过程性综合素质评价等</t>
  </si>
  <si>
    <t>招商银行上海分行川北支行</t>
  </si>
  <si>
    <t>1219-1052-0910-101</t>
  </si>
  <si>
    <t>徐真华</t>
  </si>
  <si>
    <t xml:space="preserve"> 15502129272</t>
  </si>
  <si>
    <t>91310109550002000L</t>
  </si>
  <si>
    <t>2</t>
  </si>
  <si>
    <t>上海中科润达医学检验实验室有限公司</t>
  </si>
  <si>
    <t>上海市虹口区中山北一路1111号5号楼1-5层</t>
  </si>
  <si>
    <t>第三方医学检验智慧实验室云平台</t>
  </si>
  <si>
    <t>第三方医学检验智慧实验室云平台是基于数据仓库（英文名称为Data Warehouse）技术支撑下建立起来的一个数据服务平台，并且融合LIS、CRM、OA、WMS、CCL、ERP等系统，将外部不同来源的数据打通并予以标准化，消除数据之间的隔阂及数据口径不一致的问题，提供统一的数据服务接口。</t>
  </si>
  <si>
    <t>华夏银行上海普陀支行</t>
  </si>
  <si>
    <t>1055-7000-0004-3516-7</t>
  </si>
  <si>
    <t>王慧琼</t>
  </si>
  <si>
    <t>13901994495</t>
  </si>
  <si>
    <t>91310109MA1G5D970L</t>
  </si>
  <si>
    <t>云计算/工业化联网</t>
  </si>
  <si>
    <t>上海帆一尚行科技有限公司</t>
  </si>
  <si>
    <t>上海市浦东新区金桥路39号</t>
  </si>
  <si>
    <t>基于工业互联网的汽车零部件智造云</t>
  </si>
  <si>
    <t>本项目建设内容分为设备数采和边缘计算服务、IOT工业物联平台、数字化车间服务、智能物流服务、以及包含云端PaaS层租户/用户管理、云/管/边/端的网络安全、现场边缘到上汽核心云的5G通讯服务的基础功能模块，打造汽车零部件产业的高集成度、高标准化、高安全性、柔性智能的智造云平台。</t>
  </si>
  <si>
    <t>上海浦东发展银行虹口支行</t>
  </si>
  <si>
    <t>98230078801900000000</t>
  </si>
  <si>
    <t xml:space="preserve">黄嵩 </t>
  </si>
  <si>
    <t>021-22011923/18621837596</t>
  </si>
  <si>
    <t>91310115MA1K3TML4E</t>
  </si>
  <si>
    <t>上海豪锦通信科技有限公司</t>
  </si>
  <si>
    <t>虹口区邯郸路173号9号单体2层206单元</t>
  </si>
  <si>
    <t>5G Massive-MIMO射频测试开放实验室平台建设</t>
  </si>
  <si>
    <t>项目通过搭建AI智能测试平台、网络分析仪、5G测试环境模拟仿真系统、自研测试软件等服务能力，为电信设备制造商、运营商、终端制造商、模块芯片厂商等5G产业上下游用户提供5G Massive-MIMO射频测试开放实验室服务，构建集5G网络测量、OTA测试、5G终端与基站测试、PROPSIM 5G 信道仿真、波形生成与分析等5G全景式实验室测试服务。</t>
  </si>
  <si>
    <t>招商银行上海长阳支行</t>
  </si>
  <si>
    <t>2140-8180-8710-001</t>
  </si>
  <si>
    <t>邬彦婷</t>
  </si>
  <si>
    <t>021-31198601，13764147322</t>
  </si>
  <si>
    <t>913101097944513396</t>
  </si>
  <si>
    <t>上海信产管理咨询有限公司</t>
  </si>
  <si>
    <t>上海市杨浦区国权北路1688弄21号</t>
  </si>
  <si>
    <t>20000127</t>
  </si>
  <si>
    <t>基于物联网的高精度在线资产管理平台</t>
  </si>
  <si>
    <t>针对各类企事业单位的固定物资、移动物资、高值耗材的流通环节、仓储环节、产业链上下物资移动环节进行信息化管理需求进行按行业板块与场景交付，提供包括有源/无源定位标签提供、通讯基础设施建设、物联网管理平台、数据终端、智能BI等一站式项目的软硬件集成。涉及行业可包括：医疗物资管理、零售产品流通、物流与仓储、交通与环保、基础设施管理、养老康复等。</t>
  </si>
  <si>
    <t>中国民生银行股份有限公司上海延中支行</t>
  </si>
  <si>
    <t>0229-0141-7000-4815</t>
  </si>
  <si>
    <t>龚胤</t>
  </si>
  <si>
    <t xml:space="preserve">021-56526060/18930515352 </t>
  </si>
  <si>
    <t>91310109631686707R</t>
  </si>
  <si>
    <t>徐汇</t>
  </si>
  <si>
    <t>上海泰坦科技股份有限公司</t>
  </si>
  <si>
    <t>上海市徐汇区钦州路100号一号楼1110室</t>
  </si>
  <si>
    <t>科研物资供应链开放应用服务平台</t>
  </si>
  <si>
    <t>打造科研物资供应链开放应用服务平台。为科学服务行业提供供应链全生命周期的服务，并将互联网技术与物联网、云计算、工业数据分析等技术相结合具有行业特色的供应链互联网集成创新应用，实现对机器、产品、资源等互联网联网对象的全环节的相应数据的采集、管理、监控、反馈等功能，实现供应链企业端到端的数据互联互通。</t>
  </si>
  <si>
    <t>上海银行股份有限公司漕河泾支行</t>
  </si>
  <si>
    <t>3168-7403-0005-8416-8</t>
  </si>
  <si>
    <t>张庆</t>
  </si>
  <si>
    <t>13916170977</t>
  </si>
  <si>
    <t>91310000667780236Q</t>
  </si>
  <si>
    <t>漕河泾新兴技术开发区（徐汇）</t>
  </si>
  <si>
    <t>上海智觅智能科技有限公司</t>
  </si>
  <si>
    <t>徐汇区宜山路1388号1号楼18楼B座</t>
  </si>
  <si>
    <t>2015/08/14</t>
  </si>
  <si>
    <t>基于人工智能的蕉梨健康管理服务平台</t>
  </si>
  <si>
    <t>基于人工智能的蕉梨健康管理服务平台项目由本公司研发团队自主开发，力争打造一个专业高效的国民健康管理新途径，平台分为四大核心系统：综合分析展示系统、健康管理系统、数据管理系统以及综合运营管理系统。</t>
  </si>
  <si>
    <t>2021/01/01</t>
  </si>
  <si>
    <t>2022/12/31</t>
  </si>
  <si>
    <t>中国农业银行股份有限公司上海四平路支行</t>
  </si>
  <si>
    <t>0337-4600-0400-1849-2</t>
  </si>
  <si>
    <t>戴志佳</t>
  </si>
  <si>
    <t>021-35312627/18817923143</t>
  </si>
  <si>
    <t>91310115351115731P</t>
  </si>
  <si>
    <t>产业类</t>
  </si>
  <si>
    <t>号百商旅电子商务有限公司</t>
  </si>
  <si>
    <t>上海市虹口区曲阳路379、383号三层3007A室</t>
  </si>
  <si>
    <t>面向商业体数字化转型的XR策展服务平台</t>
  </si>
  <si>
    <t>本项目以“十四五”期间城市加快数字化转型为背景，以上海全力打造“上海服务”和“上海品牌”建设为契机, 针对商旅和实体零售行业在疫情冲击下的业务转型，以实体商业近期新兴的“策展型零售商业体”为突破口，依托号百商旅积累的数字策展和线上营销等技术优势，突破5.5G室内虚拟组网、可触及交互技术、XR虚拟现实技术及深度学习等一批关键技术，建设面向“策展型零售商业体”的可触及交互式XR策展 （XR Tangible Interaction Curation)创新服务平台，在商业体内形成功能模块化、体验交互化、策展数字化、实景虚拟化的数字化策展型零售新模式，助力客暖回流，促进新型消费，推动商业复苏，塑造上海数字化商业新生态圈，助力“数字虹口”，推进“上海购物”品牌服务建设。</t>
  </si>
  <si>
    <t>工商银行上海市分行营业部</t>
  </si>
  <si>
    <t>1001-2443-0900-6675-191</t>
  </si>
  <si>
    <t xml:space="preserve">薛莉莉  </t>
  </si>
  <si>
    <t xml:space="preserve">电话：
021-62762025
手机：18918127500 </t>
  </si>
  <si>
    <t>913101095665640837</t>
  </si>
  <si>
    <t>上海微创软件股份有限公司</t>
  </si>
  <si>
    <t>上海市闵行区紫星路1000号</t>
  </si>
  <si>
    <t>面向中小企业的数字化运营管控云服务平台</t>
  </si>
  <si>
    <t>平台通过构建云服务为中小企业提供高效、协同和智慧化的云端运营管理一站式解决方案，平台建设主要包括SaaS软件平台构建、核心应用部署与定制以及数据中心建设，旨在推动中小企业数据上云和业务云端协同，实现中小企业核心业务的云端数字化布署，降低中小企业数字化转型的成本，推动微创软件自身的数字产业化服务创新。</t>
  </si>
  <si>
    <t>20220631</t>
  </si>
  <si>
    <t>中国银行上海市卢湾支行</t>
  </si>
  <si>
    <t>4507-5921-9715</t>
  </si>
  <si>
    <t>廖维娜</t>
  </si>
  <si>
    <t>13524152496</t>
  </si>
  <si>
    <t>91310000738547192N</t>
  </si>
  <si>
    <t>云上会展有限公司</t>
  </si>
  <si>
    <t>上海市静安区延安中路841号东方海外大厦8楼</t>
  </si>
  <si>
    <t>云上会展数字化智能平台</t>
  </si>
  <si>
    <t>本项目不新增土地和建筑面积，租赁办公楼1166.6平方米。本项目总投资3600万元，其中，软件开发费2320万元，软件购置费945万元，建设期房屋租赁费170万元，设计咨询费100万元，改造装修费33万元，设备购置费21万元，资质认证费11万元。</t>
  </si>
  <si>
    <t>中信银行上海中信泰富广场支行</t>
  </si>
  <si>
    <t>8110-2010-1270-1199-011</t>
  </si>
  <si>
    <t>江虹</t>
  </si>
  <si>
    <t>62370058，
18918706510</t>
  </si>
  <si>
    <t>91310000MA1FL7786U</t>
  </si>
  <si>
    <t>上海掌伊网络科技有限公司</t>
  </si>
  <si>
    <t>上海市虹口区海伦路440号海伦中心D栋</t>
  </si>
  <si>
    <t>5G时代下的K12在线智慧教育服务平台</t>
  </si>
  <si>
    <t>项目是以“5G+人工智能技术”为实现基础，以基于大数据智能化学习空间平台、智能虚拟助理等“人工智能+教育”应用形态为支撑，利用5G技术、云计算等智能技术，旨在打造“以学生为中心”的智能化教育环境，促进学习方式、教学方法和教育模式的创新变革，进而为学生、教师和各类培训机构提供适切、精准、便捷的优质教育服务。</t>
  </si>
  <si>
    <t>工商银行上海市张虹支行</t>
  </si>
  <si>
    <t>“1001-1661-0990-0103-527”</t>
  </si>
  <si>
    <t>陈景逸</t>
  </si>
  <si>
    <t>10108868
15821375692</t>
  </si>
  <si>
    <t>91310109MA1G5BTPX1</t>
  </si>
  <si>
    <t>柏项网络科技（上海）有限公司</t>
  </si>
  <si>
    <t>上海市普陀区真北路 958 号 1 号楼 5 楼 B 座</t>
  </si>
  <si>
    <t>基于数据分析面向互联网企业的运营服务平台</t>
  </si>
  <si>
    <t>本项目通过搭建数据智能分析平台，分析企业运营、广告推广、产品用户行为等各个阶段的数据。以此进行产品趋势预测，为公司产品研发、精细化运营提供依据，进行用户行为数据计算，以实现用户个性化推荐等功能。同时，通过多渠道数据分析，实现精准投放。本项目完成后可极大节省互联网企业的运营成本、增加运营效率。</t>
  </si>
  <si>
    <t>中国建设银行股份有限公司七宝支行</t>
  </si>
  <si>
    <t>3100-1639-6000-5002-2153</t>
  </si>
  <si>
    <t>王孝泽</t>
  </si>
  <si>
    <t>13761932959</t>
  </si>
  <si>
    <t>913101123326547805</t>
  </si>
  <si>
    <t>集成电路</t>
  </si>
  <si>
    <t>亚德诺半导体技术（上海）有限公司</t>
  </si>
  <si>
    <t>上海市黄浦区湖滨路222号1107室</t>
  </si>
  <si>
    <t>20070109</t>
  </si>
  <si>
    <t>105万美金</t>
  </si>
  <si>
    <t>电池管理芯片ADBMS1816研发项目</t>
  </si>
  <si>
    <t xml:space="preserve">    为了最大化储能系统的工作效率获得最佳效果，负责控制平衡可再生能源发电的调峰系统或者充电站能量流的能量管理系统必须非常准确地了解储能电池的电量状态(SOC)和健康状态(SOH)。精确可靠的SOC和SOH计算最长可使电池寿命延长10年至20年，通常可以将使用寿命增加30％，而不增加BMS相关电子器件成本。由于延长了电池的使用寿命，因此可将运营成本和拥有成本降低至少30％。再加上更准确的SOC信息，我们就能使用电池中存储的所有能量，以最优方式对电池充电，杜绝过充或过放电；过充、过放电问题可能在很短的时间内耗尽电池电能，造成短路、火灾等险情。为了实现预测性维护，确保能量和功率流得到适当的管理，了解电池SOC和SOH意味着需要预测和调整电网稳定、电动汽车充电过程以及与电网的连接中通过智能电池管理芯片进行电池的精确测量和安全诊断。</t>
  </si>
  <si>
    <t>美国银行有限公司上海分行</t>
  </si>
  <si>
    <t>6841-1113-4039</t>
  </si>
  <si>
    <t>秦振宇</t>
  </si>
  <si>
    <t>13801786387</t>
  </si>
  <si>
    <t>913100007945462662</t>
  </si>
  <si>
    <t>汇添富基金管理股份有限公司</t>
  </si>
  <si>
    <t>上海市黄浦区北京东路666号H区（东座）6楼H686室</t>
  </si>
  <si>
    <t>20050203</t>
  </si>
  <si>
    <t>基于容器云的个性化基金理财服务平台</t>
  </si>
  <si>
    <t xml:space="preserve">    建设内容主要包括容器云平台、家庭账户、跨TA转换、税延养老、投顾和社交理财功能的建设,以满足汇添富电商用户规模和交易量的快速增长、新业务的不断拓展以及客户更多个性化的需求。</t>
  </si>
  <si>
    <t>20200401</t>
  </si>
  <si>
    <t>20211231</t>
  </si>
  <si>
    <t>中国工商银行上海市延安西路支行</t>
  </si>
  <si>
    <t>1001278609013304657</t>
  </si>
  <si>
    <t>范丹</t>
  </si>
  <si>
    <t xml:space="preserve">18916118161 </t>
  </si>
  <si>
    <t>91310000771813093L</t>
  </si>
  <si>
    <t>华东建筑设计研究院有限公司</t>
  </si>
  <si>
    <t>石门二路258号</t>
  </si>
  <si>
    <t>19930722</t>
  </si>
  <si>
    <t>建筑设计产业互联网平台</t>
  </si>
  <si>
    <t xml:space="preserve">    面向建筑设计领域，融合建筑设计产业上下游及行业内的设计师，构建基于互联网+的即时安全的云设计应用、项目管理和知识管理建筑设计综合平台，通过业主、规划、咨询、合作设计、专项设计等功能项，沟通、日程、文档、项目全流程无缝协作，实现组织线上化、数据电子化，既能服务于当前疫情状态，又能适应以后形势发展，形成完整的建筑设计产业互联网生态，以信息技术赋能推动传统密集型企业的数字化转型发展。</t>
  </si>
  <si>
    <t>工商银行现代大厦支行</t>
  </si>
  <si>
    <t xml:space="preserve">	1001-2854-0900-6590-219</t>
  </si>
  <si>
    <t>徐旻洋</t>
  </si>
  <si>
    <t>13761120398</t>
  </si>
  <si>
    <t>91310101132238264H</t>
  </si>
  <si>
    <t>浦东新区</t>
  </si>
  <si>
    <t>上海壹佰米网络科技有限公司</t>
  </si>
  <si>
    <t>中国（上海）自由贸易试验区盛夏路500弄6号楼一层</t>
  </si>
  <si>
    <t>“叮咚买菜”生鲜电商智慧供应链平台</t>
  </si>
  <si>
    <t>项目综合运营移动互联网、大数据、物联网技术，对生鲜供应链体系进行智慧化升级，形成内外协同、数据和算法驱动的融合化、可视化、智能化、可追溯的生鲜电商智慧供应链平台。</t>
  </si>
  <si>
    <t>中国建设银行股份有限公司上海张江分行</t>
  </si>
  <si>
    <t>3100-1523-2110-5003-7472</t>
  </si>
  <si>
    <t>陈茁</t>
  </si>
  <si>
    <t>15921249295</t>
  </si>
  <si>
    <t>高榕资本、达晨财智、红杉资本、今日资本等</t>
  </si>
  <si>
    <t>913101150934986600</t>
  </si>
  <si>
    <t>康成投资（中国 ）有限公司</t>
  </si>
  <si>
    <t>上海市静安区共和新路3318号</t>
  </si>
  <si>
    <t>24831.3183万（美元）</t>
  </si>
  <si>
    <t>面向数字化转型新零售协同服务平台</t>
  </si>
  <si>
    <t>通过数字化赋能零售，构建全局架构、全量采集、逻辑分层，统一报表体系、多维综合分析、数据分析工具进行全链路的业务融合和敏捷实施。建立在零售行业之上的增值服务能力，解决各门店数据沉淀和信息孤岛的问题，通过数据驱动完善消费场景的打造，提供公司决策管理和风险预测作为有效依据。为建立大、中、小润发一体化运行系统，扩展店仓、社区团购前沿做好技术支撑。项目投资费用为1487万。其中建设投资920万元，软件开发费633.9万元。</t>
  </si>
  <si>
    <t>工行虹桥开发区支行</t>
  </si>
  <si>
    <t>1001-2427-1930-0515-832</t>
  </si>
  <si>
    <t>陈宇闻</t>
  </si>
  <si>
    <t>15901814732；26108867</t>
  </si>
  <si>
    <t>91310000717854767L</t>
  </si>
  <si>
    <t>创新发展示范区</t>
  </si>
  <si>
    <t>上海帆立信息科技有限公司</t>
  </si>
  <si>
    <t>上海市黄浦区制造局路787号</t>
  </si>
  <si>
    <t xml:space="preserve">智慧场景互联e平台--面向中小银行服务的一站式智慧生活场景接入平台 </t>
  </si>
  <si>
    <t xml:space="preserve">    智慧场景互联e平台提供一站式生活场景接入服务，助力中小银行建设线上生态，银行可迅速接入平台实现面向最终客户的涵盖衣食住行娱的线上生活场景服务，平台还提供基于大数据和AI技术的用户行为分析、消费意向预测、消费效益评估等可选组件，通过对接平台也是中小银行实现从融资中介、支付中介向信息中介转型的有效路径。</t>
  </si>
  <si>
    <t>上海浦东发展银行张江科技支行</t>
  </si>
  <si>
    <t>9716-0154-7400-1733-1</t>
  </si>
  <si>
    <t>谢立</t>
  </si>
  <si>
    <t>18621638855</t>
  </si>
  <si>
    <t>91310101MA1FP2BX4Q</t>
  </si>
  <si>
    <t>上海市保安押运有限公司</t>
  </si>
  <si>
    <t>上海市大华一路239弄5号楼</t>
  </si>
  <si>
    <t>19960604</t>
  </si>
  <si>
    <t>上海市金融行业押运保障服务平台</t>
  </si>
  <si>
    <t xml:space="preserve">    基于5G通信、RFID追踪、互联网、物联网、云计算、人工智能、大数据技术，以上海市保安押运有限公司现有资源和服务基础为依托，实现对押运业务的智能化管控，保障押运业务安全、高效开展，维护城市的繁荣与稳定，同时助力本企业铸造押运服务行业品牌，进一步延伸服务链条，为企业实现跨越式、可持续发展奠定基础。</t>
  </si>
  <si>
    <t>上海银行闸北支行</t>
  </si>
  <si>
    <t>3163-0800-0068-0480-8</t>
  </si>
  <si>
    <t xml:space="preserve">利健 </t>
  </si>
  <si>
    <t>22042911/ 15618281828</t>
  </si>
  <si>
    <t>91310000630243533Q</t>
  </si>
  <si>
    <t>杜莎夫人展览（上海）有限公司</t>
  </si>
  <si>
    <t>上海市黄浦区南京西路2-68号新世界商厦第十层</t>
  </si>
  <si>
    <t>20051031</t>
  </si>
  <si>
    <t>漫威宇宙英雄蜡像沉浸式互动项目</t>
  </si>
  <si>
    <t xml:space="preserve">    本项目占地共407平方米，项目整体是由两大块区域组成：“漫威蜡像世界”互动专区和全新的漫威4D电影院。“漫威蜡像世界”互动专区共有9个漫威角色蜡像，每个角色都设计了独有的沉浸式互动场景；新的漫威4D电影将会以上海为故事背景，并融入当地特色进行本土化创作。</t>
  </si>
  <si>
    <t>20220131</t>
  </si>
  <si>
    <t>中国银行上海市南京西路支行</t>
  </si>
  <si>
    <t>江欣洁</t>
  </si>
  <si>
    <t>021-60721488*8101/18621866700</t>
  </si>
  <si>
    <t>913100007815352345</t>
  </si>
  <si>
    <t>国网上海电力设计有限公司</t>
  </si>
  <si>
    <t>黄浦区江西中路320号</t>
  </si>
  <si>
    <t>基于孪生技术的电力行业数字化设计应用示范项目</t>
  </si>
  <si>
    <t>依托数字孪生技术为核心，从用户需求出发，创新自建数字化平台驱动设计生产的研发体系及完整的标准规范，实现从研发端到用户应用端的完整闭环，打造上电数字化设计服务平台，面向设计、评审、施工、运维等电网工程建设全过程参与者提供服务。</t>
  </si>
  <si>
    <t>工行上海市中兴支行</t>
  </si>
  <si>
    <t>1001-2964-0901-4414-893</t>
  </si>
  <si>
    <t>阚竟生</t>
  </si>
  <si>
    <t>15021321075</t>
  </si>
  <si>
    <t>9131010660347340G</t>
  </si>
  <si>
    <t>宝武装备智能科技有限公司</t>
  </si>
  <si>
    <t>上海市宝山区同济路3520号</t>
  </si>
  <si>
    <t>基于工业大数据的钢铁行业智能运维服务平台</t>
  </si>
  <si>
    <t>本项目通过构建基于工业大数据的钢铁行业产线全生命周期的智能运维服务平台，研究并突破钢铁行业设备智能运维关键技术，开发覆盖钢铁产线全生命周期的基础智维服务、智能运维标准与规范服务、智能运维决策支撑服务等智能运维服务模块，进行服务模式创新，开展示范应用。为钢铁行业产线的智能运维提供高效化、网络化、智能化决策服务。</t>
  </si>
  <si>
    <t>中国建设银行股份有限公司上海宝钢宝山支行</t>
  </si>
  <si>
    <t>3100-1517-7000-5569-2710</t>
  </si>
  <si>
    <t>王嘉懿</t>
  </si>
  <si>
    <t>13701798860</t>
  </si>
  <si>
    <t>91310113133492539R</t>
  </si>
  <si>
    <t>上海肯耐珂萨人力资源科技股份有限公司</t>
  </si>
  <si>
    <t>上海市长宁区虹桥路1438号古北财富中心二期 16 楼</t>
  </si>
  <si>
    <t>基于技术中台模式的HR SaaS服务平台</t>
  </si>
  <si>
    <t>打造一个数字化一体化的人力资源服务平台，平台可提供包括招聘、人事事务、测评、调研、人才管理、数据报表、集成扩展、绩效管理、学习成长、薪酬方案、休假管理、考勤管理等HR SaaS服务，在消费模式上支持电商菜单式模块化采购，项目的核心一是自主研发了“技术中台”，能打破平台数据隔阂，减少对于通用基础能力的耗时。二是创新的SaaS服务模式即咨询服务化、服务模块化、模块SaaS化，SaaS平台化。</t>
  </si>
  <si>
    <t>中国建设银行股份有限公司上海延安路支行</t>
  </si>
  <si>
    <t>3100-1539-7000-5000-9299</t>
  </si>
  <si>
    <t>黄萍</t>
  </si>
  <si>
    <t>021-60325962/13761060127</t>
  </si>
  <si>
    <t>获东方富海、 摩根士丹利、 君联资本、景林资本、中南资本、青发基金 ，共6亿</t>
  </si>
  <si>
    <t>913100006778581647</t>
  </si>
  <si>
    <t>融通地产（上海）有限责任公司</t>
  </si>
  <si>
    <t>上海市静安区南京西路1728-1746（双）号1幢1103室</t>
  </si>
  <si>
    <t>1000.0000</t>
  </si>
  <si>
    <t>面向功能总部的资产数字化运营管理服务平台</t>
  </si>
  <si>
    <t>建设能够面向融通地产资产运营过程中面临的安全管理、资产的精细化管理和资产保值增值运营等方面面临的挑战：1、为融通地产上海公司各项目经营团队提供统一的资产数字化运营服务，满足其自身管理与客户服务的需要；2、与上海市城市运营体系打通，实现企业与政府在社区治理、居民服务、物业管理等方面互动的良好案例，形成上海地方房地产资产管理与城市治理结合的技术标准与服务规范；3、以融通品牌和技术平台为基础，向不具备统一数字化服务能力的物业公司、街道、社区提供统一的资产运营服务平台。</t>
  </si>
  <si>
    <t>中国建设银行股份有限公司上海普陀支行</t>
  </si>
  <si>
    <t>31050177360009666666</t>
  </si>
  <si>
    <t>倪静贤</t>
  </si>
  <si>
    <t>13916701663</t>
  </si>
  <si>
    <t>91310106MA1FYHU64N</t>
  </si>
  <si>
    <t>松江</t>
  </si>
  <si>
    <t>上海格拉曼国际消防装备有限公司</t>
  </si>
  <si>
    <t>上海市松江区申港路3332号</t>
  </si>
  <si>
    <t>19890321</t>
  </si>
  <si>
    <t>格拉曼智慧消防服务云平台</t>
  </si>
  <si>
    <t>项目针对浓烟、高危、有毒、缺氧、易燃易爆等危险火灾事故对于智慧消防服务需求，基于人工智能、PLC、物联网、高精度定位算法、大数据等技术，构建集灾情信息监测采集、远程智能化抗灾灭火、灾情可视化监控、生命周期消防大数据分析挖掘等一体化智慧消防服务。</t>
  </si>
  <si>
    <t>20221230</t>
  </si>
  <si>
    <t>交通银行上海松江支行</t>
  </si>
  <si>
    <t>3100-6905-3018-0048-2139-6</t>
  </si>
  <si>
    <t>陆明</t>
  </si>
  <si>
    <t xml:space="preserve"> 021-31190565/18301835081 </t>
  </si>
  <si>
    <t>913101176072161319</t>
  </si>
  <si>
    <t>嘉定</t>
  </si>
  <si>
    <t>仟传网络科技（上海）有限公司</t>
  </si>
  <si>
    <t>上海市嘉定区安亭镇新源路58号701室J1356</t>
  </si>
  <si>
    <t>20111111</t>
  </si>
  <si>
    <t>在线数字营销双融合引擎</t>
  </si>
  <si>
    <t>在线上新经济的大赛道上，秉承着链接服务的理念，以提升大品牌及线下本地生活中小商家生意效率为核心目的。利用AI及大数据的技术体系，贴合当下新媒体的网红经济。开发以洞察云+营销云为核心的双融合引擎平台，帮助客户连接数以百万计的网红，从洞察到营销落地，让新媒体的KOL、KOC为其服务，最终提升客户的生意效率。</t>
  </si>
  <si>
    <t>20201001</t>
  </si>
  <si>
    <t>中国银行上海市瑞金一路支行</t>
  </si>
  <si>
    <t>4572-6071-1043</t>
  </si>
  <si>
    <t>封兰华</t>
  </si>
  <si>
    <t xml:space="preserve"> 15801968404 </t>
  </si>
  <si>
    <t>宁波梅山保税港区复星惟盈股权投资基金合伙企业（有限合伙）1.3亿</t>
  </si>
  <si>
    <t>91310105585271024J</t>
  </si>
  <si>
    <t>上海钛米机器人股份有限公司</t>
  </si>
  <si>
    <t>中国（上海）自由贸易试验区郭守敬路351号1幢513-517室</t>
  </si>
  <si>
    <t>钛米新一代非接触式柔性物流管理系统</t>
  </si>
  <si>
    <t>钛米新一代非接触式柔性物流管理系统由垂直高通量运输模块、智慧仓储模块、柔性水平运输模块及物流决策管理系统组成。系统满足医院物流自动化需求，提供以需求为导向的整套智慧物流解决方案。结合医院物理传输特点，对传输需求深入分析，结合各个科室功能要求，总结出最合理的传输方案，分析对比方案可行性，为医院提供最为合适的一套物流传输系统。</t>
  </si>
  <si>
    <t>交通银行上海张江支行</t>
  </si>
  <si>
    <t>3100-6686-5018-8000-0000-0</t>
  </si>
  <si>
    <t>马夏怡</t>
  </si>
  <si>
    <t>021-50566770/18918009631</t>
  </si>
  <si>
    <t xml:space="preserve">是，累计融资21821万元。
天使轮创徒、国科嘉和550万元
A轮IDG、科沃斯3297万元
B轮金浦13974万元
B+轮浦东科创、张江科投4000万元
</t>
  </si>
  <si>
    <t>913100003244894122</t>
  </si>
  <si>
    <t>电力设备状态检修和智能运维</t>
  </si>
  <si>
    <t>上海格鲁布科技有限公司</t>
  </si>
  <si>
    <t>上海市浦东新区秋月路26号10号楼</t>
  </si>
  <si>
    <t>20140818</t>
  </si>
  <si>
    <t>高压电力设备绝缘缺陷监测诊断系统研发及产业化</t>
  </si>
  <si>
    <t>研发具备国际领先水平的智能化电力设备状态监测装置及诊断系统，满足电力设备运维领域对绝缘缺陷监测自主诊断、自动定位的需求。通过对该装置和系统的产业化，为电网、电厂、工业企业、市政设施等各类电力设备运维单位提供更加准确高效的状态检修服务。</t>
  </si>
  <si>
    <t>中国工商银行股份有限公司上海市张江支行</t>
  </si>
  <si>
    <t>1001-1949-0900-6978-529</t>
  </si>
  <si>
    <t>王玉丽</t>
  </si>
  <si>
    <t>18019740722</t>
  </si>
  <si>
    <t>91310114312350747T</t>
  </si>
  <si>
    <t>服务业</t>
  </si>
  <si>
    <t>上海必优信息系统有限公司</t>
  </si>
  <si>
    <t>徐汇区桂平路555号46栋5楼</t>
  </si>
  <si>
    <t>20010312</t>
  </si>
  <si>
    <t>面向时尚快消品新零售的大数据决策支持服务平台</t>
  </si>
  <si>
    <t>本项目是在与优衣库、海澜之家等国内外品牌多年合作后获得在新零售业务中应用大数据技术做决策支持的核心技术的基础上，建设成为一个面向时尚快消新零售的企业级大数据决策支持的服务平台项目。本项目可实现：符合市场需求的新产品设计与预测，多维度销售预测与精准营销，缩短和优化生产交货周期，提升库存周转率及降低滞销率，提高实体店铺的销售能力等决策支持功能。</t>
  </si>
  <si>
    <t>20210218</t>
  </si>
  <si>
    <t>20230131</t>
  </si>
  <si>
    <t>工行漕河泾开发区支行</t>
  </si>
  <si>
    <t>1001-2663-0920-0000-686</t>
  </si>
  <si>
    <t>陈春炜</t>
  </si>
  <si>
    <t>64850118/13918022745</t>
  </si>
  <si>
    <t>9131011470321446XW</t>
  </si>
  <si>
    <t>上海埃维汽车技术股份有限公司</t>
  </si>
  <si>
    <t>上海市中春路1288号金地威新科创园22号楼</t>
  </si>
  <si>
    <t>基于用户使用场景体验的汽车人机交互（HMI）设计开发系统</t>
  </si>
  <si>
    <t xml:space="preserve">本项目主要建设内容包括：
1、建设完成基于可调H点人机工程的体验开发测试台架
2、建设完成多屏多模联动用户体验交互策略（UE，User Experience）；
3、完成基于一种造型风格的人机交互HMI界面设计
4、建设完成10款以上车型的人机交互HMI评测数据库
5、开发完成基于Android的交互系统软件构架；
6、搭建由上位机、实时机等组成的驾驶模拟系统和道路及环境模拟系统。
项目中我们搭建道路及环境模拟环境、汽车动力学及感知视觉模型和驾驶控制策略模型，从而为设计师提供人机交互HMI开发、测试需要的用户虚拟使用场景，让设计师在虚拟场景中进行人机交互HMI开发和测试。
</t>
  </si>
  <si>
    <t>中国银行上海市航头支行</t>
  </si>
  <si>
    <t>4468-6446-5138</t>
  </si>
  <si>
    <t>张庆才</t>
  </si>
  <si>
    <t>021-59559336/18602191910</t>
  </si>
  <si>
    <t>91310114072977902E</t>
  </si>
  <si>
    <t>汽车行业样车试制服务</t>
  </si>
  <si>
    <t>上海海维斯特汽车设计有限公司</t>
  </si>
  <si>
    <t>上海市嘉定区华亭镇华博路838号3幢2层</t>
  </si>
  <si>
    <t>20100702</t>
  </si>
  <si>
    <t>面向汽车行业的样车试制综合服务平台</t>
  </si>
  <si>
    <t xml:space="preserve"> 本项目通过打造汽车样车试制的综合服务平台，包括：整车造型设计、工程结构设计、仿真分析、智能车间等，形成具有自主知识产权的汽车模型设计创新技术和服务能力，突破国外技术垄断，服务汽车行业；帮助客户降本增速，提升产品品质，兼顾环保材料应用，带动我国汽车设计模型制作行业的发展。</t>
  </si>
  <si>
    <t>建行上海龙漕路支行</t>
  </si>
  <si>
    <t>3100-1662-6010-5250-6317</t>
  </si>
  <si>
    <t>付娆</t>
  </si>
  <si>
    <t>18621789440</t>
  </si>
  <si>
    <t xml:space="preserve">9131011455748425X8    </t>
  </si>
  <si>
    <t>上海领视信息科技有限公司</t>
  </si>
  <si>
    <t>上海市浦东新区北蔡镇北艾路1782号大华锦绣国际301-308</t>
  </si>
  <si>
    <t>优学堂智能化综合运营平台</t>
  </si>
  <si>
    <t xml:space="preserve">本项目是聚焦于广大的中、小型培训机构，开发实现一款功能完善的优学堂智能化综合运营平台，通过技术赋能（互联网、AI、大数据等），帮助客户实现业内领先的校务管理系统及综合性的运营管理体系，并实现和公司已有的教学系统的对接，为广大教育培训机构提供最优质的服务，显著提升其市场竞争力以及服务水平。  </t>
  </si>
  <si>
    <t>工商银行锦绣路支行</t>
  </si>
  <si>
    <t>1001-0393-0900-0003-580</t>
  </si>
  <si>
    <t>胡生娜</t>
  </si>
  <si>
    <t xml:space="preserve">021-39529037/18116304812 </t>
  </si>
  <si>
    <t>于2020年12月获得深圳市腾讯创业创新发展有限公司650万元风险投资。</t>
  </si>
  <si>
    <t>91310114087775887X</t>
  </si>
  <si>
    <t>上海汇招信息技术有限公司</t>
  </si>
  <si>
    <t>上海市浦东新区新金桥路1599号东方万国企业中心C1栋11层</t>
  </si>
  <si>
    <t>数智化供应链采购服务平台</t>
  </si>
  <si>
    <t>本次申报建设的项目引入新一代信息技术，实现招投标服务全流程从电子化到数据化、智能化的提升，符合现代招投标服务业网络化、智慧化、平台化建设要求。拥有三大业务模块，远程开投标服务累计约400000次，平台交易总额超过2万亿元，业务保持每年30%以上的增长。预计未来3年，营收将增长至7亿-8亿，利润超过1亿元。</t>
  </si>
  <si>
    <t>招商银行上海分行营业部</t>
  </si>
  <si>
    <t>1219-1798-4510-602</t>
  </si>
  <si>
    <t>赵红艳</t>
  </si>
  <si>
    <t xml:space="preserve">021-61326591 /18616772484 </t>
  </si>
  <si>
    <t>是。
（1）preA，个人投资人 樊劼，1300万元；
（2）A轮，浙江红石梁集团有限公司、宁波小满投资管理合伙企业（有限合伙）、上海汇图企业管理中心（有限合伙）联合投资，5150万元。</t>
  </si>
  <si>
    <t>913101100545504037</t>
  </si>
  <si>
    <t>金山</t>
  </si>
  <si>
    <t>先进制造与自动化</t>
  </si>
  <si>
    <t>帅翼驰新材料集团有限公司</t>
  </si>
  <si>
    <t>上海市金山区张堰镇振堰路699号</t>
  </si>
  <si>
    <t>关于铝基新材料的节能创新服务平台</t>
  </si>
  <si>
    <t>1、熔炼液态铝合金点对点智能升级服务建设
2、创新的铝液直供模式平台建设，实现铝液再利用可循环性的功能
3、新材料技术中心建设，铝材、铝业、铝锭等相关材料的技术升级
4、专业危险品物流配送建设，运输、装卸、储存的信息化智慧管理</t>
  </si>
  <si>
    <t>上海农商行张堰支行</t>
  </si>
  <si>
    <t>3273-9708-0102-0929-2</t>
  </si>
  <si>
    <t>沈悦东</t>
  </si>
  <si>
    <t>13052070700</t>
  </si>
  <si>
    <t>913101166942459681</t>
  </si>
  <si>
    <t>上海顺丰快运有限公司</t>
  </si>
  <si>
    <t>上海市虹口区邯郸路173号4号楼4层4055单元</t>
  </si>
  <si>
    <t>5000万元</t>
  </si>
  <si>
    <t>SF-F上海智枢涅槃项目</t>
  </si>
  <si>
    <t>围绕国际国内物流发展趋势，结合大件物流运输难点、痛点，顺丰快运依靠顺丰集团强大的科技实力不断探索研发，于2019年独创了“多级积放合流高速分拣”的工艺布局方式，并率先在经济中心上海投产试用。SF-F上海智枢涅槃项目集装卸、积放合流、拉锯扫描、高速分拣于一体，，该项目的建成，标志着大件物流将迈入全自动、高精准、高效率的云智能分拣科技变革时代。</t>
  </si>
  <si>
    <t>中国工商银行徐泾支行</t>
  </si>
  <si>
    <t>1001741909300053646</t>
  </si>
  <si>
    <t>米永倩</t>
  </si>
  <si>
    <t>17321028995</t>
  </si>
  <si>
    <t>91310109MA1G5PRF39</t>
  </si>
  <si>
    <t>上海上源泵业制造有限公司</t>
  </si>
  <si>
    <t>上海市金山区亭卫公路2285号2幢</t>
  </si>
  <si>
    <t>2010年</t>
  </si>
  <si>
    <t>11000万</t>
  </si>
  <si>
    <t>上源安全供水远程智慧管理平台3.0</t>
  </si>
  <si>
    <t>公司自主研发的安全供水远程智慧管理平台，获批成立国家“二次供水远程智慧管理平台研发中心”。联合上海市供水管理处主编《二次供水远程智慧管理平台通用技术要求》。运用大数据、AI、云计算等技术，实现了智慧泵房的实时监控、数据分析、远程控制、全城管网调流、产品全生命周期管理、寿命自动预警等功能。上源通过ALPHA智能管网调流设备，建立了城市供水体系的红绿灯指挥系统，释放城市隐藏的供水能力，驱动城市二次供水管理的数字化升级。</t>
  </si>
  <si>
    <t>上海农商银行金山工业区
支行</t>
  </si>
  <si>
    <t>3274 0708 0106 25382</t>
  </si>
  <si>
    <t>强艳</t>
  </si>
  <si>
    <t>18201792728</t>
  </si>
  <si>
    <t>91310116555985835J</t>
  </si>
  <si>
    <t>健康服务业</t>
  </si>
  <si>
    <t>上海米喜网络科技有限公司</t>
  </si>
  <si>
    <t>上海市青浦区盈港东路333弄67号</t>
  </si>
  <si>
    <t>基于移动互联网技术家庭医疗服务平台</t>
  </si>
  <si>
    <t>1、针对中国医疗体制综合服务改革、基层医疗综合服务改革，两个主线制度就是“家庭医生签约服务制度”以及“分诊治疗制度”。                                      2这两项制度也是全球范围内成熟和高效的医疗服务资源配置方式和国家卫生服务保障体系。                                   3、通过政策文字和全国工作现象，结合行业基本规律属性，我们可以推测出国家在这两项主线制度上会逐步深入的预期成果。                                          4、这些成果会按照从区域试点到全国覆盖，从局部成果到广泛推广，从数量到质量的演进路径。</t>
  </si>
  <si>
    <t>中国工商银行上海市沪亭北路支行</t>
  </si>
  <si>
    <t>1001-8036-0900-0011-261</t>
  </si>
  <si>
    <t>付岩</t>
  </si>
  <si>
    <t>021-55881905/13918224255</t>
  </si>
  <si>
    <t xml:space="preserve">天使轮：             奥利锋300万，            合之力泓远200万         A轮经纬2400万        B轮复翔二期612.2449万 </t>
  </si>
  <si>
    <t>91310107055098535X</t>
  </si>
  <si>
    <t>新材料</t>
  </si>
  <si>
    <t>立邦工业涂料（上海）有限公司</t>
  </si>
  <si>
    <t>上海市金山区华创路399号</t>
  </si>
  <si>
    <t>3188万美元</t>
  </si>
  <si>
    <t>高效、耐腐蚀与环保型车用电泳漆国产化与服务</t>
  </si>
  <si>
    <t>“高效、耐腐蚀与环保型车用电泳漆国产化与服务”项目是立邦工业涂料（上海）有限公司投资建设的，主要服务广州本田、天津丰田、天津夏利、武汉本田、郑州日产、襄樊日产、海南马自达、长安铃木、长城、双环、比亚迪等汽车行业客户。产品配方、生产工艺技术采用立邦工业涂料（上海）有限公司工艺技术，项目技术先进，将世界先进技术全产业链本土化，包括核心树脂技术与相关服务。项目可实现高端产品的生产，替代进口并逐步打入国际市场，在外商投资中具有极强的示范效应，用最先进技术拥抱中国市场。该项目不仅可以带动相关产业发展，提升行业的技术水平，还有良好的经济效益。</t>
  </si>
  <si>
    <t>20200816</t>
  </si>
  <si>
    <t>工行川沙第二支行</t>
  </si>
  <si>
    <t>1001-7118-1900-6850-000</t>
  </si>
  <si>
    <t>周峰</t>
  </si>
  <si>
    <t xml:space="preserve"> 021-58384799  /18917899457</t>
  </si>
  <si>
    <t>91310000566538993R</t>
  </si>
  <si>
    <t>上海邦中新材料有限公司</t>
  </si>
  <si>
    <t>上海市金山区山阳镇山丰路189号2幢</t>
  </si>
  <si>
    <t>20020917</t>
  </si>
  <si>
    <t>518</t>
  </si>
  <si>
    <t>高性能粘接新材料研发中心及产业化服务平台</t>
  </si>
  <si>
    <t>本项目拟建设高性能粘接新材料研发中心及产业化服务平台，包括搭建技术支持平台，实验分析平台，试制平台，开展技术研发，攻破关键性技术，为产品的快速研发奠定基础，加快产业化速度。</t>
  </si>
  <si>
    <t>工行上海市金山支行</t>
  </si>
  <si>
    <t>1001-7943-1930-0098-246</t>
  </si>
  <si>
    <t>孙晓光</t>
  </si>
  <si>
    <t>021-021-57776868-8427/18930325836</t>
  </si>
  <si>
    <t>91310116743273341T</t>
  </si>
  <si>
    <t>上海思纳建筑规划设计股份有限公司</t>
  </si>
  <si>
    <t>上海市金山区亭卫公路1000号一层1008室</t>
  </si>
  <si>
    <t>智慧型公共建设一站式装配服务平台</t>
  </si>
  <si>
    <t xml:space="preserve">  智慧城市公共服务单元是根据统一体系的模块式建筑单元，利用工厂化生产，可装配与快速搭建，根据不同的基础模块进行自由组合自由扩展。
  利用物联网技术，智能化集成，科技含量较高。
  项目具有时尚快捷、智能管理、智慧运营的特色，并在设计、制造、运输、安装等各个环节中实现高效生产。
  绿色环保材料与可再生能源的运用，使得产品可广泛运用与旅游、养老、办公、城市公共服务等各个领域。</t>
  </si>
  <si>
    <t>20201101</t>
  </si>
  <si>
    <t>浦发银行外滩支行</t>
  </si>
  <si>
    <t>076677-97450154740002300</t>
  </si>
  <si>
    <t>谢永震</t>
  </si>
  <si>
    <t>021-31089299
18016019369</t>
  </si>
  <si>
    <t>9131000013271569XW</t>
  </si>
  <si>
    <t>电子信息</t>
  </si>
  <si>
    <t>上海环东光电科技股份有限公司</t>
  </si>
  <si>
    <t>上海市金山区枫泾镇曹黎路38弄25号1728室 </t>
  </si>
  <si>
    <t>“20050902”</t>
  </si>
  <si>
    <t xml:space="preserve">智慧照明管理服务云平台 </t>
  </si>
  <si>
    <t>平台基于智慧照明产品搭载的智能终端硬件，实现对园区、景区等区域的综合管控，以及解决方案广泛应用；如：高速公路和公路，桥梁和隧道，以及公共场所等区域，来降低能耗。通过智能化手段实现资产之间的信息互通和共享，将分散的各应用系统，统一到可视化平台，通过多系统的联动交互，以及事部件的闭环处置，实现智慧管理</t>
  </si>
  <si>
    <t>“20200901”</t>
  </si>
  <si>
    <t>“20220830”</t>
  </si>
  <si>
    <t>上海银行徐家汇支行</t>
  </si>
  <si>
    <t>3169-2600-9001-4547-5</t>
  </si>
  <si>
    <t xml:space="preserve"> 王次运 </t>
  </si>
  <si>
    <t xml:space="preserve">  18867550604  </t>
  </si>
  <si>
    <t>91310000780003754T</t>
  </si>
  <si>
    <t>生物与医药</t>
  </si>
  <si>
    <t>上海市公共卫生临床中心</t>
  </si>
  <si>
    <t>上海市金山区漕廊公路2901号</t>
  </si>
  <si>
    <t>基于高龄活动障碍人群的双擎驱动健康服务平台</t>
  </si>
  <si>
    <t>1、临床研究方法学门诊模块。2、研发数据资源整合和数据标准转化系统模块。3、研究项目管理系统模块。4、数据采集和管理系统模块。5、研究方法学培训系统模块</t>
  </si>
  <si>
    <t>工行川沙第二支行中国农业银行股份有限公司上海金山支行</t>
  </si>
  <si>
    <t>0385-8900-0400-6029-4</t>
  </si>
  <si>
    <t>12310000425009828T</t>
  </si>
  <si>
    <t>仪菲集团有限公司</t>
  </si>
  <si>
    <t>上海市普陀区真光路1219号19楼</t>
  </si>
  <si>
    <t>20100521</t>
  </si>
  <si>
    <t xml:space="preserve"> 仪菲云采-全链路数智化美妆行业服务平台</t>
  </si>
  <si>
    <t>本项目基于全链路数字化模式，建立一套针对美妆行业行之有效的系统和服务程序，为美妆企业提供一揽子且可实现个性化匹配的数字化解决方案。项目以PaaS化平台为牵引帮助企业实现基础功能,沉淀交易数据提供综合的运营服务,形成引流、转化、成交、留存、复购和裂变的用户全生命周期闭环,构建品牌与用户最短的链接通路。</t>
  </si>
  <si>
    <t>中国银行上海市梅川路支行</t>
  </si>
  <si>
    <t xml:space="preserve">李吉锋  </t>
  </si>
  <si>
    <t xml:space="preserve">  13918012149   </t>
  </si>
  <si>
    <t>91310114555926181F</t>
  </si>
  <si>
    <t>上海天好信息技术股份有限公司</t>
  </si>
  <si>
    <t>上海市静安区云欣路200弄3号101室</t>
  </si>
  <si>
    <t>天好信息大数据综合服务及应用平台</t>
  </si>
  <si>
    <t>本项目主要建设内容包括大数据融合流通平台、大数据运维管理平台、大数据资产管理平台、大数据服务管理平台四个部分，打造集大数据管理、服务、应用和分析于一体的综合性大数据平台产品体系，为政府、金融、地产、医疗健康、交通、能源、农业等领域的企事业单位，提供数据应用基础支撑，及时洞察和决策新的机会与风险。</t>
  </si>
  <si>
    <t>招商银行股份有限公司上海分行花木支行</t>
  </si>
  <si>
    <t>1219-0816-4110-205</t>
  </si>
  <si>
    <t>刁红梅</t>
  </si>
  <si>
    <t>56310001/13564659240</t>
  </si>
  <si>
    <t>91310000132121728M</t>
  </si>
  <si>
    <t>上海牵翼网络科技有限公司</t>
  </si>
  <si>
    <t>徐汇区桂林路418号1号楼8楼</t>
  </si>
  <si>
    <t>“牵翼云”检验检测认证数字化转型升级与赋能平台</t>
  </si>
  <si>
    <t>本项目针对实验室数字化转型升级需求，研发基于中台技术的新一代实验室数字化管理解决方案-“牵翼云”，通过中台配置和物联网传感器、大数据及云计算技术集成，能够在符合实验室管理体系要求的基础上，实现实验室整体数字化转型和赋能。同时通过标准制定、产品宣传引领实验室数字化转型。</t>
  </si>
  <si>
    <t>兴业银行上海武宁支行</t>
  </si>
  <si>
    <t>2162-7010-0100-0838-15</t>
  </si>
  <si>
    <t>郭新荣</t>
  </si>
  <si>
    <t>13482134313</t>
  </si>
  <si>
    <t>91310120332486625U</t>
  </si>
  <si>
    <t>上海戎磐网络科技有限公司</t>
  </si>
  <si>
    <t>上海市长宁区娄山关路55号2幢15楼</t>
  </si>
  <si>
    <t>面向网络威胁的软件基因数据服务云平台</t>
  </si>
  <si>
    <t>本项目建设依托软件基因在海量恶意代码识别分析领域的创新研究成果，突破了传统特征检测技术理论在网络攻击检测防御中面临的瓶颈问题，着眼网络空间软件代码全生命周期的安全检测需求，覆盖了软件代码安全、网络环境安全、数据传输安全、系统应用安全及威胁追踪溯源等全方位网络安全防御需求，建设全球恶意代码检测分析、软件供应链漏洞脆弱性关联挖掘、APT网络威胁追踪溯源、内外网攻击渗透诱捕感知及系统补丁升级安全性评估等5大在线应用服务。</t>
  </si>
  <si>
    <t>中国银行上海市外高桥保税区支行</t>
  </si>
  <si>
    <t>4507-7289-6383</t>
  </si>
  <si>
    <t>章丽娟</t>
  </si>
  <si>
    <t>02160795361/17702144477</t>
  </si>
  <si>
    <t>杭州三叶草创业投资合伙企业（有限合伙） 85万元
广州明晟投资咨询合伙企业（有限合伙）102.95万元
杭州厚钿创业投资合伙企业（有限合伙）25万元
广州进源投资有限公司22.05万元</t>
  </si>
  <si>
    <t>91310115MA1K3J62XA</t>
  </si>
  <si>
    <t>上海唐盛信息科技有限公司</t>
  </si>
  <si>
    <t>浦东新区金港路501号D座4楼</t>
  </si>
  <si>
    <t>基于物联网的数字化农业种植平台</t>
  </si>
  <si>
    <t>本方案用于建立一个封闭式全天候的植物种植平台，并以节能作为重要指标，与同类产品相比，使农作物的单位产量的能耗显著降低，并具备可推广前景。整个平台可被建造在封闭的保温板材房内，还可同样应用于温室暖棚、大厦楼宇中。
结合上海唐盛农业物联网平台，使之集约化、产业化、智能化、网络化、多功能化。</t>
  </si>
  <si>
    <t>20221031</t>
  </si>
  <si>
    <t>中国民生银行上海卢湾支行</t>
  </si>
  <si>
    <t>0221-0142-1000-1773</t>
  </si>
  <si>
    <t>顾卫俊</t>
  </si>
  <si>
    <t>18516607813</t>
  </si>
  <si>
    <t>91310106771800153L</t>
  </si>
  <si>
    <t>上海海万信息科技股份有限公司</t>
  </si>
  <si>
    <t>上海市静安区共和新路912号701-13室</t>
  </si>
  <si>
    <t>基于流媒体技术的云真机测试服务平台</t>
  </si>
  <si>
    <t>基于流媒体技术的云真机测试服务平台采用流媒体技术以分布式系统架构，对数据层与控制层的设计、实践和测试等方面进行了创造性的设计，平台包含统一设备管理模块、性能监控模块、实时监控模块、云真机测试模块、缺陷跟踪管理模块等五大核心模块，目的是打造成行业内具有开创性的、一体化的智能云真机测试服务平台，它能够以开放式地、便捷地、按需接入方式，实现终端设备、服务器、存储器、应用和服务等资源的高效、快速支配与控制，实现人机脱离、远程无接触的方式进行测试服务，打破了物理设备跨地区使用的局限性，极大程度的帮助企业提供测试效率，降低测试成本，提高竞争力，在疫情常态化的今天也有利于阻断疫情传播，减少非必要人为接触，降低病毒传播风险，具有一定的现实意义。</t>
  </si>
  <si>
    <t>中国银行上海市苏河湾支行</t>
  </si>
  <si>
    <t>4455-5923-2775</t>
  </si>
  <si>
    <t>黄家晏</t>
  </si>
  <si>
    <t>021-62408778/13585709526</t>
  </si>
  <si>
    <t>91310106568034609G</t>
  </si>
  <si>
    <t>津味（上海）餐饮管理有限公司</t>
  </si>
  <si>
    <t>海市徐汇区宜山路425号光启城6楼</t>
  </si>
  <si>
    <t>85度C-面向烘培领域的新零售体系应用管理服务平台</t>
  </si>
  <si>
    <t>津味餐饮立足于甜点烘培领域，跨行业向互联网环节扩展业务范围，搭建自有数据中台接入业务中台系统，整合线上+线下多渠道汇总业务和数据信息，通过打通全渠道并整合于一个系统对内提高运营管理效率，对外提供精准化营销。针对烘培行业的鲜时保存等需求建立起成品库存管理系统，保障食品达到终端消费者的安全问题。</t>
  </si>
  <si>
    <t>中国银行上海延安西路支行</t>
  </si>
  <si>
    <t>4377-5924-9013</t>
  </si>
  <si>
    <t>王晓雪</t>
  </si>
  <si>
    <t>18019727296</t>
  </si>
  <si>
    <t>913100006660376350</t>
  </si>
  <si>
    <t>上海汇珏网络通信设备股份有限公司</t>
  </si>
  <si>
    <t>奉贤区奉村路333号</t>
  </si>
  <si>
    <t>面向智慧城市建设的基础设施数字化服务平台</t>
  </si>
  <si>
    <t>项目计划搭建基于智慧城市应用的AIoT 智能物联网平台，通过终端智能灯杆、智慧公交站台、智能井盖等物联网城市建设设备的互联互通，实现全应用场景的设备及环境数据实时监测，对不同产品所对应的不同群体实现差异化定向服务与营销。</t>
  </si>
  <si>
    <t>建行上海市江海路支行</t>
  </si>
  <si>
    <t>3100-1930-6110-5003-1650</t>
  </si>
  <si>
    <t>张芳</t>
  </si>
  <si>
    <t>13501809256</t>
  </si>
  <si>
    <t>91310120740274701T</t>
  </si>
  <si>
    <t>物流与供应链管理</t>
  </si>
  <si>
    <t>上海新帆实业股份有限公司</t>
  </si>
  <si>
    <t>上海市金山工业区金舸路1336号</t>
  </si>
  <si>
    <t>智慧短途冷链物流多维度监控平台</t>
  </si>
  <si>
    <t>本项目研发了具有温湿度、加速度、光感、防拆传感器及定位系统的高保温性物流配送箱，并开发了智慧短途冷链物流服务平台，实时监控配送过程中的状态信息，包含地理位置、温湿度、异常开箱等状态，辅以全平台的数据监控与调用，并支持蓝牙开锁，记录开锁地点、时间及责任人，进一步保证货物的安全性，帮助整条物流产业链的使用者能够做到对每一个订单状态的精细化管理，助力物流行业新模式、新业态的发展。</t>
  </si>
  <si>
    <t>农行上海市金山工业区支行</t>
  </si>
  <si>
    <t>0381-1000-0400-0505-8</t>
  </si>
  <si>
    <t>姜硕</t>
  </si>
  <si>
    <t>021-63806232*805/13917117431</t>
  </si>
  <si>
    <t>91310000749592247H</t>
  </si>
  <si>
    <t>上海复深蓝软件股份有限公司</t>
  </si>
  <si>
    <t>上海市徐汇区宜山路700号B2号楼13楼</t>
  </si>
  <si>
    <t>智能金融测试全平台云化服务系统</t>
  </si>
  <si>
    <t>本项目是构建提供软件全方位测试服务的智能测试服务平台，为企业用户及个人用户提供随需而用的单项或组合测试一站式Saas服务，包含测试全生命周期过程规范服务、各类功能/非功能/专项服务、以及测试人力资源及的测试培训服务，平台也能提供离岸、现场测试服务模式及众测模式，或者混合模式、同时平台依托底层的技术及工具支持、提供全测试领域智能自动化测试服务。</t>
  </si>
  <si>
    <t>交通银行漕河泾支行</t>
  </si>
  <si>
    <t>3100-6663-2018-1701-2462-9</t>
  </si>
  <si>
    <t>刘佳</t>
  </si>
  <si>
    <t>54071135/18502186057</t>
  </si>
  <si>
    <t>约1亿元Pre-IPO轮融资 由高鲲资本、东方证券、国鑫创投、民铢资本、毅达资本、自贸区基金领投</t>
  </si>
  <si>
    <t>91310104761160797L</t>
  </si>
  <si>
    <t>商贸服务业</t>
  </si>
  <si>
    <t>上海金山石化物流股份有限公司</t>
  </si>
  <si>
    <t>上海市金山区沪杭公路9048号</t>
  </si>
  <si>
    <t>20040115</t>
  </si>
  <si>
    <t>5311.5515</t>
  </si>
  <si>
    <t>化工物流一体化协同管控平台</t>
  </si>
  <si>
    <t>本项目通过一体化供应链管控模块，构建一体化、协同化、集约化全流程的物流供应链管控平台，提高项目物流一体化协同管理效率；通过客户协同平台，构建疫情防控下的物流管控系统；通过后台智能分析预警机制，实现对危化品超量、泄漏、禁忌存放等问题的智能分析和预警，解决客户对施工用料准确性、可追溯性的风险担忧。</t>
  </si>
  <si>
    <t>江苏银行上海闸北支行</t>
  </si>
  <si>
    <t>1832-0188-0000-5090-3</t>
  </si>
  <si>
    <t>朱海斌</t>
  </si>
  <si>
    <t>021-57943800-33423/15900780111</t>
  </si>
  <si>
    <t>913101167584147095</t>
  </si>
  <si>
    <t>上海市东湖（集团）有限公司</t>
  </si>
  <si>
    <t>上海市徐汇区湖南路105号</t>
  </si>
  <si>
    <t>数字化服务综合平台项目</t>
  </si>
  <si>
    <t>数字化服务综合平台项目分为二期建设。一期以具备三级等保资质的对外数字化协同营销数据中台为主，以注册会员管理系统、电商结算系统为辅；二期是大数据决策中心的开发。平台以数据为抓手，赋能线上业务创新与管理，营造全新东湖数字化平台驱动的生态系统。项目建成后整合覆盖东湖集团旗下资源，实现全面数字化转型。</t>
  </si>
  <si>
    <t>上海银行永康支行</t>
  </si>
  <si>
    <t>3168-3200-0019-0610-0</t>
  </si>
  <si>
    <t>朱家麟</t>
  </si>
  <si>
    <t>18018886594</t>
  </si>
  <si>
    <t>91310000MA1FL54J17</t>
  </si>
  <si>
    <t>光明乳业股份有限公司</t>
  </si>
  <si>
    <t>上海闵行区吴中路578号</t>
  </si>
  <si>
    <t>光明乳业”随心订“平台赋能转型升级项目（一期）</t>
  </si>
  <si>
    <t>本项目是在后疫情时代的背景下，整合光明乳业产业链、渠道资源、物流资源等优势资源，构建光明乳业“随心订”平台赋能转型升级。在服务乳品垂直领域的同时，通过数字化赋能多品牌商家，开启创新升级在线新经济模式。</t>
  </si>
  <si>
    <t>工行建国西路支行</t>
  </si>
  <si>
    <t>1001-2207-0901-6280-000</t>
  </si>
  <si>
    <t>王敬军</t>
  </si>
  <si>
    <t>13764309926</t>
  </si>
  <si>
    <t>913100006073602992</t>
  </si>
  <si>
    <t>上海点泽智能科技有限公司</t>
  </si>
  <si>
    <t>上海市普陀区同普路1272号A栋401</t>
  </si>
  <si>
    <t>基于人工智能与云技术的充电站安全管控平台</t>
  </si>
  <si>
    <t xml:space="preserve">本项目采用公司自主研发的人工智能（AI）算法、边缘计算、大数据等技术，对充电站站内多场景的人、车、场、行为等多维度数据进行智能识别分析，实现充电站场景物联，通过物联平台和数据分析系统，实现针对充电站业务的智慧应用，实现充电站安全管理、运营管理为一体的综合平台。
</t>
  </si>
  <si>
    <t xml:space="preserve">浙商银行上海分行营业部 </t>
  </si>
  <si>
    <t>2900-0000-1012-0100-5221-99</t>
  </si>
  <si>
    <t>赵子瑜</t>
  </si>
  <si>
    <t>15801889224</t>
  </si>
  <si>
    <t xml:space="preserve"> 91310109MA1G5G3M30</t>
  </si>
  <si>
    <t>宝开（上海）智能物流科技有限公司</t>
  </si>
  <si>
    <t>上海市闵行区元江路525号20号楼</t>
  </si>
  <si>
    <t>交叉带智能分拣和密集存储系统的研发与改造</t>
  </si>
  <si>
    <t>本项目是针对我国基础物流设施建设和配送系统转型升级的需求，通过消化吸收国内外先进的物联网技术、人工智能技术、智能物流装备技术，转化为适应国内企业仓配发展需要的智能集成系统，结合大数据监控平台与智能软件调度系统，实现仓储物流的自动化、智能化转型升级，为客户提供仓储物流中心定制化解决方案。</t>
  </si>
  <si>
    <t>中国建设银行上海吴泾支行</t>
  </si>
  <si>
    <t>3105-0178-3700-0000-0925</t>
  </si>
  <si>
    <t>丁俊营</t>
  </si>
  <si>
    <t>15821869886</t>
  </si>
  <si>
    <t>91310120MA1HP1RY3L</t>
  </si>
  <si>
    <t>上海生生物流有限公司</t>
  </si>
  <si>
    <t>上海市闵行区纪丰路327号3号楼</t>
  </si>
  <si>
    <t>生物医药冷链可视化智能调度管理平台</t>
  </si>
  <si>
    <t>本项目通过算法+大数据+AI，实现干线的航空、高铁、专车、专人的调度以及城市配送的取件、发货、提货、派件线路安排，保证整个医药运输的时效和温控。基于大数据、AI提升供应链预测能力，优化仓储点及物流路线布局提升效率，对区域的路由资源订单匹配做到更加高效的响应管理，为客户提供安全、专业、高效的冷链仓储物流服务。</t>
  </si>
  <si>
    <t>工商银行上海七宝支行</t>
  </si>
  <si>
    <t>1001-7163-0900-5663-175</t>
  </si>
  <si>
    <t>李芷宁</t>
  </si>
  <si>
    <t>13020292993</t>
  </si>
  <si>
    <t>上海生生物流有限公司为生生供应链管理（上海）有限公司100%控股公司
生生供应链管理（上海）有限公司已获得投资情况：
2017/9/14 宁波镇海君鼎协立创业投资有限公司 800万元
2018/9/29 苏州钟鼎五号股权投资基金合伙企业（有限合伙） 1343.8134万元
2018/9/29 苏州钟鼎五号青蓝股权投资基金合伙企业（有限合伙 126.7748万元
2018/9/29 上海杏泽兴禾投资管理中心（有限合伙） 1470.5882万元
2018/10/22 宁波德邦基业投资管理有限公司 588.2354万元
2020/2/1 宁波德邦基业投资管理有限公司 2800万元
2020/10/30 上海瑀坤创业投资中心（有限合伙）500万元
2020/10/30 南京创熠劦律创业投资合伙企业（有限合伙） 1000万元
2020/10/30 太仓市钟鼎六号股权投资合伙企业（有限合伙） 1863.6364万元
2020/10/30 太仓市钟鼎六号青蓝股权投资合伙企业（有限合伙） 409.0909万元
2020/10/30 北京君联晟源股权投资合伙企业（有限合伙） 7556.8182万元
2020/10/30 苏州君联欣康创业投资合伙企业（有限合伙） 2272.7273 万元
2020/10/30 深圳高瓴闰恒投资咨询中心（有限合伙） 8556.8182万元
2020/10/30 平潭建发叁号股权投资合伙企业（有限合伙） 2840.9090万元</t>
  </si>
  <si>
    <t>913101166958248576</t>
  </si>
  <si>
    <t>上海汇众汽车制造有限公司</t>
  </si>
  <si>
    <t>上海市浦东南路1493号</t>
  </si>
  <si>
    <t>融合虚拟仿真技术的汽车底盘系统综合试验服务平台</t>
  </si>
  <si>
    <t>项目融合虚拟仿真技术，打造汽车底盘系统综合试验服务平台。具体建设内容主要包括①基于虚拟路谱的道路模拟试验平台；②融合CAE仿真的NVH分析；③面向客户的可定制化的底盘耐久试验开发；④基于动态KC的仿真分析模型。项目可以帮助客户建立高效、可行的试验方案或试验标准开发体系，为客户缩短项目开发周期，节省开发费用。</t>
  </si>
  <si>
    <t>021907-工行上海市分行第二营业部</t>
  </si>
  <si>
    <t>1001-1907-0900-4011-272</t>
  </si>
  <si>
    <t>单国文</t>
  </si>
  <si>
    <t xml:space="preserve"> 13472719473</t>
  </si>
  <si>
    <t>91310000607363297H</t>
  </si>
  <si>
    <t>上海致景信息科技有限公司</t>
  </si>
  <si>
    <t>上海市虹口区东大名路1158号3201室</t>
  </si>
  <si>
    <t xml:space="preserve">面向长三角纺织行业的飞梭智纺云服务平台 </t>
  </si>
  <si>
    <t>本项目聚焦纺织产业生产制造、运营管理、订单交期等核心业务痛点，基于“飞梭智纺”物联的工业互联网平台，打通产业链各业务环节，打造“云上纺织布料产业链”协同新模式，形成智能化织造、协同供应链管理、供应链金融、B2B 交易 O2O 新模式，助力纺织产业数字化转型发展，提高纺织产业资源配置能力、生产管理协同能力。</t>
  </si>
  <si>
    <t>9823-0078-8014-0000 1935</t>
  </si>
  <si>
    <t xml:space="preserve">陈维毅 </t>
  </si>
  <si>
    <t>91330621MA2BGKUJ99</t>
  </si>
  <si>
    <t>上海霍莱沃电子系统技术股份有限公司</t>
  </si>
  <si>
    <t>中国（上海）自由贸易试验区郭守敬路498号15幢1层16102室</t>
  </si>
  <si>
    <t>智能通信相控阵设计分析与测试验证服务平台</t>
  </si>
  <si>
    <t>本项目通过购置仪器设备、测试暗箱、设计分析软件等软硬件的方式，结合自主研发的测量软件建立仿真与测试实验室，同时建立完善技术管理团队，完善市场推广与服务网络，形成面向相控阵雷达、5G通信等领域的智能通信相控阵设计分析与测试验证服务平台，快速实现产品的研发设计与测试检测。</t>
  </si>
  <si>
    <t>3100-1660-0170-5000-7941</t>
  </si>
  <si>
    <t xml:space="preserve">郎思睆 </t>
  </si>
  <si>
    <t xml:space="preserve">  021-50806021-804；
18317097153</t>
  </si>
  <si>
    <t>91310000664324630E</t>
  </si>
  <si>
    <t>上海汽车工业活动中心有限公司</t>
  </si>
  <si>
    <t>上海市博乐南路125号</t>
  </si>
  <si>
    <t>安悦数字化采购平台</t>
  </si>
  <si>
    <t>安悦数字化采购平台围绕大中小型企业非生产性物资采购需求，针对招标采购、协议采购、竞价采购、商城采购、电商采购等多种采购场景，面向企业采购方、物料供应方，链接企业内部信息系统、外部供应商、生态伙伴系统，打造降本增效的SAAS数字化采购平台。</t>
  </si>
  <si>
    <t>浦发银行嘉定支行</t>
  </si>
  <si>
    <t>刘武寅</t>
  </si>
  <si>
    <t>13861893625</t>
  </si>
  <si>
    <t>91310114133679002B</t>
  </si>
  <si>
    <t>上海优雅仓储有限公司</t>
  </si>
  <si>
    <t>上海市浦东新区航头镇航都路18号</t>
  </si>
  <si>
    <t>万香国际数字贸易产业服务基地</t>
  </si>
  <si>
    <t>基地围绕跨境电商中小企业及跨境电商产业链服务机构，为企业开拓国际、国内市场，提供数字贸易全产业链的集成式服务。基地重点打造线下数字贸易展示、直播营销、产品集采、孵化、培训、活动、售后服务监管，线上数字营销展示、集采、数字贸易服务云市场、数字贸易学院，包括社区交流、交易、活动会议发布等功能。</t>
  </si>
  <si>
    <t>上海农商银行航头支行</t>
  </si>
  <si>
    <t>5013-1000-6076-5773-7</t>
  </si>
  <si>
    <t>玄潍</t>
  </si>
  <si>
    <t>13761328841</t>
  </si>
  <si>
    <t>91310115057617271X</t>
  </si>
  <si>
    <t>上海龙象环保科技股份有限公司</t>
  </si>
  <si>
    <t>上海市浦东新区居家桥路509号龙象科创园一楼</t>
  </si>
  <si>
    <t>基于微服务的物联网环境监测管理与大数据分析平台</t>
  </si>
  <si>
    <t>运用物联网及大数据技术，建立实时在线的大气数据采集、分析服务平台，来解决工地扬尘污染的监测难、取证难问题；输出各类满足管理需求的报告和图表，实现对这一类无组织排放污染源的实时监测和及时监管。</t>
  </si>
  <si>
    <t>招商银行股份有限公司上海张江支行</t>
  </si>
  <si>
    <t>1219-2040-1310-902</t>
  </si>
  <si>
    <t>沈敏辉</t>
  </si>
  <si>
    <t>13916630410</t>
  </si>
  <si>
    <t>91310115MA1H7NHN1D</t>
  </si>
  <si>
    <t>翌圣生物科技（上海）有限公司</t>
  </si>
  <si>
    <t>上海浦东新区天雄路166弄1号楼402室</t>
  </si>
  <si>
    <t>基于生命科学工具类产品的分子酶创新服务平台</t>
  </si>
  <si>
    <t>本项目将在现有研发实验室基础上，对现有研发实验室进行升级改造，加大产品标准化研发力度，以期提升公司现有产品研发能级和扩展研发产品品类，实现更专业、更高效地为生命科学研究领域内的科研客户及精准医疗相关行业的工业客户提供高质量的产品和优质的服务。</t>
  </si>
  <si>
    <t>3100-1523-2110-5003-6745</t>
  </si>
  <si>
    <t>严广号</t>
  </si>
  <si>
    <t>021-68590109，18221629528</t>
  </si>
  <si>
    <t>创业接力基金，6000万，A轮</t>
  </si>
  <si>
    <t>91310115090054431U</t>
  </si>
  <si>
    <t>上海灵动微电子股份有限公司</t>
  </si>
  <si>
    <t>中国(上海)自由贸易试验区张江镇科苑路399号10幢301室</t>
  </si>
  <si>
    <t>国产MCU云端集成生态服务平台建设</t>
  </si>
  <si>
    <t xml:space="preserve">国产MCU云端集成生态服务平台建设 - MindCODE: MindMotion Cloud Open Development Environment 即灵动云端开放开发环境;此项目能为国内嵌入式开发人员提供先进的编程开发套件，易用的生态平台，基于云端的编程下载和仿真工具，填补国内半导体公司在软件开发生态上的空白,促使国产芯片行业尽快形成完善的开发应用生态链, 掌握嵌入式系统设计开发环节的工具生态链的自主可控。
</t>
  </si>
  <si>
    <t>上海浦东发展银行九江路支行</t>
  </si>
  <si>
    <t>9852-0154-7400-0157-0</t>
  </si>
  <si>
    <t>孙蓬</t>
  </si>
  <si>
    <t>13601684551</t>
  </si>
  <si>
    <t>上海张江火炬创业投资有限公司RMB49961200.00</t>
  </si>
  <si>
    <t>913100005708394144</t>
  </si>
  <si>
    <t>依必安派特电机（上海）有限公司</t>
  </si>
  <si>
    <t>上海市南汇工业园区宣中路399号19、21、24、26、27、28、29、30、32、33幢</t>
  </si>
  <si>
    <t>2650美元</t>
  </si>
  <si>
    <t>面向全行业的空气动力学与驱动技术服务平台</t>
  </si>
  <si>
    <t>本项目建设是为了进一步加强公司的同步开发技术支持服务能力，使之成为一个全行业都能利用的技术服务平台，公司利用先进的电机技术、电子技术和空气动力学技术能与许多行业进行匹配设计、同步开发新产品，且综合技术达到国内外领先水平，能为许多行业的应用提供最佳系统解决方案。</t>
  </si>
  <si>
    <t>招商银行上海外高桥保税区支行</t>
  </si>
  <si>
    <t>2185-8155-4110-001</t>
  </si>
  <si>
    <t>张欢</t>
  </si>
  <si>
    <t>021-50460183/13162177620</t>
  </si>
  <si>
    <t>913101157805978475</t>
  </si>
  <si>
    <t>上海药明生物技术有限公司</t>
  </si>
  <si>
    <t>中国(上海)自由贸易试验区富特中路299号2幢301部位A部位</t>
  </si>
  <si>
    <t xml:space="preserve">药明生物加速抗新冠中和抗体开发平台     </t>
  </si>
  <si>
    <t>1、采用创新技术和一体化CMC策略，建设加速抗新冠中和抗体开发平台，缩短抗体研发周期；平行进行细胞株、工艺、分析方法和制剂开发，尽量使用高通量技术和平台方法。
2、加速抗新冠中和抗体开发平台建设策略应用于其他抗体开发平台，加速生物药研发生产进程；
3、在2020年已有工作的基础上，纳入更多的国产填料进行评估。</t>
  </si>
  <si>
    <t>建行上海自贸试验区分行</t>
  </si>
  <si>
    <t>3100-1579-5110-5003-6161</t>
  </si>
  <si>
    <t>李雷</t>
  </si>
  <si>
    <t xml:space="preserve"> 13482415640</t>
  </si>
  <si>
    <t>91310115324326795T</t>
  </si>
  <si>
    <t>上海睿智化学研究有限公司</t>
  </si>
  <si>
    <t>中国(上海)自由贸易试验区哈雷路965号301室</t>
  </si>
  <si>
    <t>治疗性双特异性抗体筛选研发平台项目</t>
  </si>
  <si>
    <t>本项目计划建立治疗性双特异性抗体筛选研发平台，将扩大生产规模以及增加服务项目，建立配套的立项、研发、中试放大和质量研究支撑体系，建立和完善生物药研发流程体系，加强创新双特异性抗体技术研发技术力量，达成扩展生物药技术研究领域以及增加服务项目的目标。</t>
  </si>
  <si>
    <t>招商银行五角场支行</t>
  </si>
  <si>
    <t>2143-8025-8610-001</t>
  </si>
  <si>
    <t>蒋林峰</t>
  </si>
  <si>
    <t>021-51320088-4702/13524890656</t>
  </si>
  <si>
    <t>91310000749250212R</t>
  </si>
  <si>
    <t>上海美迪西生物医药股份有限公司</t>
  </si>
  <si>
    <t>中国（上海）自由贸易试验区李冰路67弄5号楼</t>
  </si>
  <si>
    <t>创新药制剂CDMO平台建设</t>
  </si>
  <si>
    <t xml:space="preserve">  项目通过开展包括制剂开发实验室、制剂分析实验室、制剂生产车间等国内建设较少的高质量制剂CDMO平台，实现药物制剂的研发链条及生产能力,全面提升公司药物制剂研发的服务能级，为生物医药行业提供相关的技术服务支持和共享服务，进一步推动上海乃至全国生物医药产业的高质量发展。</t>
  </si>
  <si>
    <t>上海银行股份有限公司川沙支行</t>
  </si>
  <si>
    <t xml:space="preserve">0300-2042-508
</t>
  </si>
  <si>
    <t>周南梅</t>
  </si>
  <si>
    <t>021-58591500*8920/15802126580</t>
  </si>
  <si>
    <t>9131000075842961XY</t>
  </si>
  <si>
    <t>上海荣数信息技术有限公司</t>
  </si>
  <si>
    <t>上海市浦东新区海科路666号C10</t>
  </si>
  <si>
    <t>基于AI技术的智能化营销决策服务平台</t>
  </si>
  <si>
    <t>运用大数据和深度学习、智能语音等人工智能前沿技术，打造面向银行的智能化营销决策服务平台，为银行运营化过程中提供智能决策分析、系统平台、营销服务以及渠道触达等一站式服务，对银行的营销、活动办理、运营等全流程业务进行数字化分析、技术支持及业务管理，提升银行精准营销能力及风险防控能力</t>
  </si>
  <si>
    <t>招商银行股份有限公司上海外高桥支行</t>
  </si>
  <si>
    <t>1219-2459-2710-108</t>
  </si>
  <si>
    <t>孙文</t>
  </si>
  <si>
    <t>15800892421</t>
  </si>
  <si>
    <t>91310115MA1K3NTX0T</t>
  </si>
  <si>
    <t>通联支付网络服务股份有限公司</t>
  </si>
  <si>
    <t>上海市金沪路55号</t>
  </si>
  <si>
    <t>豊瑞——银行理财子公司综合服务平台</t>
  </si>
  <si>
    <t>“豐瑞”项目是通联支付基于十年基金支付行业经验，为理财子公司定制的包括支付、产品销售撮合、技术开发等服务的综合服务平台。建设内容包括：管理系统、交易系统、账户系统、支付系统、供应商系统、清算系统等功能模块建设。项目建成后将提升理财子公司产品的销售体验，有利于引导老百姓的资金投向正规金融机构。</t>
  </si>
  <si>
    <t>浙商银行上海分行营业部</t>
  </si>
  <si>
    <t>2900-0000-1012-0100-0600-18</t>
  </si>
  <si>
    <t>郭东妮</t>
  </si>
  <si>
    <t>19921130601</t>
  </si>
  <si>
    <t>91310000680985471T</t>
  </si>
  <si>
    <t>芯来智融半导体科技（上海）有限公司</t>
  </si>
  <si>
    <t>上海市浦东新区张江高科技园区碧波路500号101室</t>
  </si>
  <si>
    <t>面向AIoT的RISC-V架构SoC IP一站式设计研发和应用平台</t>
  </si>
  <si>
    <t>本项目引入平台化的设计思路，选择完全自主可控的RISC-V架构，构建面向AIoT的RISC-V架构SoC IP一站式设计研发和应用平台。通过共性技术平台为企业提供芯片设计的全栈技术能力，缩减基于RISC-V的SoC设计周期，降低设计成本，提高研发效率，降低应用风险。通过RISC-V架构摆脱国外的垄断，实现处理器内核的国产自主，引领本土化RISC-V生态的跨越发展。</t>
  </si>
  <si>
    <t>1219-3108-0510-901</t>
  </si>
  <si>
    <t>李悠</t>
  </si>
  <si>
    <t>021-50490988/1360162974</t>
  </si>
  <si>
    <t>天际资本领投3000万；
小米长江产业基金领投3000万；
蓝驰创投、上创新微联合领投1700万；
启迪之星领投1000万；</t>
  </si>
  <si>
    <t>91310115MA1K473231</t>
  </si>
  <si>
    <t>瑞庭网络技术（上海）有限公司</t>
  </si>
  <si>
    <t>上海市浦东新区平家桥路100弄6号20、21层</t>
  </si>
  <si>
    <t>美元19650</t>
  </si>
  <si>
    <t>安居客线上房屋租赁多维展示签约服务系统</t>
  </si>
  <si>
    <t>在疫情防控常态化背景下，本项目应用虚拟现实、人工智能、云计算等技术，建设线上房屋租赁多维展示签约服务系统，助力发展在线经济。该项目集临感VR看房、在线视频直播及文字、图片信息展示于一体，并辅以在线保险保障服务，旨在有效解决疫情之下百姓租房的民生问题，并推动住房租赁产业链上下游的数字化转型升级</t>
  </si>
  <si>
    <t>中国银行上海市北艾路支行</t>
  </si>
  <si>
    <t>4533-5921-6195</t>
  </si>
  <si>
    <t>滕达</t>
  </si>
  <si>
    <t>13585920555</t>
  </si>
  <si>
    <t>913101156694050857</t>
  </si>
  <si>
    <t>灿芯半导体（上海）股份有限公司</t>
  </si>
  <si>
    <t>上海浦东新区张东路1158号礼德国际2号楼7楼</t>
  </si>
  <si>
    <t>集成电路设计服务平台建设及SoC验证</t>
  </si>
  <si>
    <t>集成电路设计服务平台通过建立模块化的设计流程平台，缩短项目研发周期，结合中芯国际的先进制造工艺，将行业内已有的流片验证的SoC设计、IP设计和选择、EDA工具整合，为SoC设计提供一整套芯片设计平台解决方案，满足高端SoC设计的规范化需求。</t>
  </si>
  <si>
    <t>招商银行上海分行张江支行</t>
  </si>
  <si>
    <t>1219-0761-7210-501</t>
  </si>
  <si>
    <t>牟琳</t>
  </si>
  <si>
    <t>13916834923</t>
  </si>
  <si>
    <t>91310115677813273L</t>
  </si>
  <si>
    <t>万向钱潮（上海）汽车系统有限公司</t>
  </si>
  <si>
    <t>浦东新区宣桥镇汇成路1200号</t>
  </si>
  <si>
    <t>基于新能源汽车智能驻车系统的共享开发服务平台</t>
  </si>
  <si>
    <t>本项目是为新能源汽车提供智能化要求的产品设计研发服务，实现智能驻车开发、测试、生产流程的共享化，建设包含信息共享集成服务平台、汽车电控系统执行机构的设计开发测试平台模块、汽车电控系统控制单元的软件开发测试平台模块、车辆性能标定平台模块、生产及品控追溯平台模块。</t>
  </si>
  <si>
    <t>工行南汇支行</t>
  </si>
  <si>
    <t>1001-7464-0930-0234-342</t>
  </si>
  <si>
    <t>卫兵兵</t>
  </si>
  <si>
    <t xml:space="preserve">13867115247 </t>
  </si>
  <si>
    <t>91310115560178405N</t>
  </si>
  <si>
    <t>上海嘉成轨道交通安全保障系统股份公司</t>
  </si>
  <si>
    <t>普陀区祁连山南路2891弄105号408室</t>
  </si>
  <si>
    <t>轨道交通站台门智慧运维平台</t>
  </si>
  <si>
    <t>轨道交通站台门智慧运维平台以工业物联网、大数据、云计算和5G等新一代信息技术作为支撑，以”物联网+智慧运维”为目标，为站台门系统的远程监测、智能诊断、运维服务、管理调度等建设的一体化智慧运维平台。实现站台门系统间的互联互通和数据共享，为轨道交通站台门安全运维提供远程监控、故障分析、故障诊断、故障预警、运维服务等，从而建立一套科学高效的智慧运维管理体系。</t>
  </si>
  <si>
    <t>上海浦东发展银行普陀支行</t>
  </si>
  <si>
    <t>9814-0154-7400-0581-6</t>
  </si>
  <si>
    <t>卢婷</t>
  </si>
  <si>
    <t>15618901789</t>
  </si>
  <si>
    <t>91310000742662070K</t>
  </si>
  <si>
    <t>盟广信息技术有限公司</t>
  </si>
  <si>
    <t>上海市长宁区虹桥路2535号2楼A区153室</t>
  </si>
  <si>
    <t>酒店智能化HAAS服务平台</t>
  </si>
  <si>
    <t>项目探索送物机器人、自助入助服务、住客信息大数据、业务流程实时引擎等现代科技手段在酒店行业的集成创新和融合运用，自主研发和推广酒店入住流程智能化HAAS（Hardware as a Service）服务支撑平台，来帮助酒店行业实现去前台化、管理少人化、数据联动化和全屋智能化，进而提升酒店经营效率和用户居住体验。</t>
  </si>
  <si>
    <t>招商银行上海分行静安寺支行</t>
  </si>
  <si>
    <t>1209-1413-8210-301</t>
  </si>
  <si>
    <t>连博</t>
  </si>
  <si>
    <t>13916375940</t>
  </si>
  <si>
    <t>91320583083115638G</t>
  </si>
  <si>
    <t>上海化工院检测有限公司</t>
  </si>
  <si>
    <t>上海市普陀区云岭东路345号</t>
  </si>
  <si>
    <t>20051017</t>
  </si>
  <si>
    <t>面向危险废物全程管控的综合服务平台</t>
  </si>
  <si>
    <t>本平台以上海市危险废物产生单位、处置单位、运输单位以及相关监管部门为目标对象，搭建以危险废物全过程管控中涉及的技术服务为内容、以互联网结合PC终端和手机终端为形式的服务平台。</t>
  </si>
  <si>
    <t>20210401</t>
  </si>
  <si>
    <t>建行上海怒江路支行</t>
  </si>
  <si>
    <t>3100-1547-8400-5000-2326</t>
  </si>
  <si>
    <t>孙华</t>
  </si>
  <si>
    <t>13816984408</t>
  </si>
  <si>
    <t>91310107781531233F</t>
  </si>
  <si>
    <t>上海荷福人工智能科技（集团）有限公司</t>
  </si>
  <si>
    <t xml:space="preserve">上海市长宁区虹桥路2535号2号楼A区119室 </t>
  </si>
  <si>
    <t>人工智能建筑体电磁波检测及AI快速成像系统</t>
  </si>
  <si>
    <t>本“人工智能建筑体电磁波检测及AI快速成像系统”的建设内容包括：建筑体材料成分检测；建筑外墙剥落、建筑物沉降、建筑物开裂、周边地铁管线沉降等影响建筑物运维期的不安全状态；混凝土内部钢筋位置及保护层检测等。通过人工智能技术、厘米波技术、太赫兹三维全景扫描技术联动AI超算中心一体化管控系统，实现对上述内容的实时监测和管控，并实现数据实时传输和分析。</t>
  </si>
  <si>
    <t>招商银行股份有限公司上海陆家嘴支行</t>
  </si>
  <si>
    <t>1219-2358-0510-801</t>
  </si>
  <si>
    <t>杨玉薇</t>
  </si>
  <si>
    <t>18321916731</t>
  </si>
  <si>
    <t>91310117MA1J1JKX01</t>
  </si>
  <si>
    <t>虎博网络技术（上海）有限公司</t>
  </si>
  <si>
    <t>上海市长宁区愚园路753弄E栋802</t>
  </si>
  <si>
    <t>基于NLP和知识图谱技术的重点产业链智能决策平台</t>
  </si>
  <si>
    <t>基于人工智能 NLP 技术的重点产业知识图谱主要面向半导体、5G、生物医药等前沿科技领域，形成产业和企业信息的动态映射，将产业见解和关系图谱内化成服务平台</t>
  </si>
  <si>
    <t>中国银行股份有限公司上海市愚园路支行</t>
  </si>
  <si>
    <t>441673924129</t>
  </si>
  <si>
    <t>郑晨晨</t>
  </si>
  <si>
    <t>15021892663</t>
  </si>
  <si>
    <t>宜信新金融产业基金5746万元，点亮基金750万元，</t>
  </si>
  <si>
    <t>91310230MA1JYJCK3P</t>
  </si>
  <si>
    <t>上海艾拉比智能科技有限公司</t>
  </si>
  <si>
    <t>上海市浦东新区博云路2号201室</t>
  </si>
  <si>
    <t>1150.3268</t>
  </si>
  <si>
    <t>“OTA+智能云诊断”一体化服务平台</t>
  </si>
  <si>
    <t xml:space="preserve">面向汽车OTA升级和智能诊断是通过网络连接人、车、设备，充分利用高速网络实现了端到端的无缝衔接，满足了当前和未来车辆诊断的丰富场景体验，能快速精确地预知和排查系统性故障，提高工作效率，提升整车厂的服务品质。
</t>
  </si>
  <si>
    <t>工行上海浦东软件园支行</t>
  </si>
  <si>
    <t>1001-0724-1910-0007-714</t>
  </si>
  <si>
    <t>许忠建</t>
  </si>
  <si>
    <t xml:space="preserve"> 13818812004</t>
  </si>
  <si>
    <t>凯辉汽车基金3000万
张江浩成、张江创投5000万</t>
  </si>
  <si>
    <t>91310115MA1H9J3UXC</t>
  </si>
  <si>
    <t>拉扎斯网络科技（上海）有限公司</t>
  </si>
  <si>
    <t>上海市普陀区真北路788号507室</t>
  </si>
  <si>
    <t>20110929</t>
  </si>
  <si>
    <t>解决用户身边即时需求的生活服务平台——“饿了么”</t>
  </si>
  <si>
    <t>通过本项目的建设，饿了么将进行全面升级，从餐饮外卖平台升级为解决用户身边一切即时需求的生活服务平台。此次升级涵盖五大方面：提供同城生活全方位服务、商家数字化能力提升、无接触配送服务、内容化互动、会员体系升级。经过此次的全面升级，饿了么从送外卖到送万物、送服务，持续聚焦消费者“身边经济”。</t>
  </si>
  <si>
    <t>平安银行徐家汇支行</t>
  </si>
  <si>
    <t>1101-6900-6230-05</t>
  </si>
  <si>
    <t>黎竞彤</t>
  </si>
  <si>
    <t>18550460767</t>
  </si>
  <si>
    <t>913100005821193690</t>
  </si>
  <si>
    <t>上海地听信息科技有限公司</t>
  </si>
  <si>
    <t>上海市普陀区光复西路2899弄2号605室</t>
  </si>
  <si>
    <t xml:space="preserve"> 智慧海上风电全生命周期服务平台</t>
  </si>
  <si>
    <t>智慧海上风电全生命周期服务平台的建设目标是以大数据、物联网、海洋气象数值模拟、多尺度风功率预测、GIS等新兴信息技术和手段，实现在海上风电场内对所有建筑、设备和线路的全生命周期监控和管理，对风电场建设和后期运维中风能气象预报、风功率预测、运行预警、能效评估等环节提供智能化保障服务解决方案。</t>
  </si>
  <si>
    <t>工行金沙江路支行</t>
  </si>
  <si>
    <t>1001-2472-0912-4821-236</t>
  </si>
  <si>
    <t>黄波</t>
  </si>
  <si>
    <t xml:space="preserve">52807002/18149772683 </t>
  </si>
  <si>
    <t>91310114695809710E</t>
  </si>
  <si>
    <t>上海九州通医药有限公司</t>
  </si>
  <si>
    <t>上海市普陀区常和路666号</t>
  </si>
  <si>
    <t>20021120</t>
  </si>
  <si>
    <t>打造长三角一体化智慧云药房公共服务平台</t>
  </si>
  <si>
    <t>本项目建设四方面内容：1.打造万店联盟，上线门店协同营销系统，构建长三角店配+仓配服务网络；2.建设AI智能采购系统；3.建设互联网医院云药房平台；4.建设运营及客户服务中心；通过整合医疗机构与我公司医药物流配送企业资源优势，打造互联网医院智慧云药房药品配送模式，实现对互联网医院药品的采购、物流、调剂和配送等全流程的信息化管理。</t>
  </si>
  <si>
    <t>中国民生银行上海市北支行</t>
  </si>
  <si>
    <t>6-2707-7250</t>
  </si>
  <si>
    <t>冯春新</t>
  </si>
  <si>
    <t>913101077449229139</t>
  </si>
  <si>
    <t>易百信息技术（上海）股份有限公司</t>
  </si>
  <si>
    <t>上海市普陀区中江路879弄27号楼156室</t>
  </si>
  <si>
    <t>20110106</t>
  </si>
  <si>
    <t>提升客户忠诚度的集中化行权云平台</t>
  </si>
  <si>
    <t>本项目意在建设营销类中后台工具化平台，实现全场景、全流程的会员社交化营销解决方案，融合线上线下全渠道会员数字化运营，开展灵活丰富的权益营销活动，为目标顾客或者达标用户发放通兑权益，用户通过通兑权益可以兑换商品或者服务，持续稳定回报目标顾客，增加用户的粘性和复购率，从而创造出最大的商业价值。</t>
  </si>
  <si>
    <t>20200630</t>
  </si>
  <si>
    <t>中信银行上海浦东分行</t>
  </si>
  <si>
    <t>7312-0101-8260-0321-754</t>
  </si>
  <si>
    <t>徐蓓娇</t>
  </si>
  <si>
    <t xml:space="preserve">15921970544 </t>
  </si>
  <si>
    <t>蚂蚁金服C轮融资2.5亿</t>
  </si>
  <si>
    <t>91310000568011837P</t>
  </si>
  <si>
    <t>五五海淘（上海）科技股份有限公司</t>
  </si>
  <si>
    <t>奉贤区庄行镇南亭公路2788号5幢956室</t>
  </si>
  <si>
    <t>五五海淘—跨境数字化效果营销平台</t>
  </si>
  <si>
    <t>该平台升级55海淘导购返利平台以及Linkhaitao效果营销联盟平台，包括联盟适配器、反作弊及订单追溯系统、自动抢单及对账系统；通过大数据爬取技术、智能搜索、推荐技术构建官网直购电商平台；通过SASS构建大数据平台以及具备商家中心、商品中心、订单中心、用户中心、数据中台等模块的中台系统。</t>
  </si>
  <si>
    <t>中国银行上海市奉贤支行</t>
  </si>
  <si>
    <t>4494-6088-3672</t>
  </si>
  <si>
    <t>张立达</t>
  </si>
  <si>
    <t>17301727771</t>
  </si>
  <si>
    <t>913101205868337549</t>
  </si>
  <si>
    <t>上海天与养老服务有限公司</t>
  </si>
  <si>
    <t xml:space="preserve">上海市普陀区祁连山路111弄6号1层107室 </t>
  </si>
  <si>
    <t>面向全国老年人群体的智慧养老服务体系建设</t>
  </si>
  <si>
    <t>基于大数据与人工智能核心技术，搭建信息化、数字化、智能化的线上综合管理平台，与线下的居家养老服务、社区养老服务、机构养老服务等多种养老服务业态形成线上+线下相结合的智慧养老体系。通过养老体系的建设，有效的进行服务标准化输出，服务监管，服务赋能，大数据统筹，提高养老服务效能，提升老人的养老服务体验。</t>
  </si>
  <si>
    <t>工商银行杨浦支行</t>
  </si>
  <si>
    <t>1001-3303-0910-0123-548</t>
  </si>
  <si>
    <t>张永芳</t>
  </si>
  <si>
    <t xml:space="preserve">13917560061 </t>
  </si>
  <si>
    <t>获得合肥璞清股权投资合伙企业（有限合伙）4000万投资。</t>
  </si>
  <si>
    <t xml:space="preserve">	91310110MA1G8WPT0Q</t>
  </si>
  <si>
    <t>震坤行工业超市（上海）有限公司</t>
  </si>
  <si>
    <t>上海市闵行区申滨路36号4号楼4-7层</t>
  </si>
  <si>
    <t>震坤行工业品商家赋能服务平台</t>
  </si>
  <si>
    <t>本项目将建设一个综合性赋能服务平台，针对于MRO工业品被采购方。通过线上平台的搭建，创建MRO工业品采购多向综合服务平台。优化MRO工业品的营销模式，为相关企业提供阳光透明的采购体验。具体包括：订单管理模块、营销活动模块、VC商家经营活动模块、商家成长管理模块、供应链金融模块、物流代发模块。不仅利于企业改变传统的采购销售模式，更是助力整个工业用品行业产业升级，推动MRO领域向高效率、低成本的方向健康快速发展。</t>
  </si>
  <si>
    <t>建设银行上海市曹家渡支行</t>
  </si>
  <si>
    <t>31001540700050005679</t>
  </si>
  <si>
    <t>仲燕</t>
  </si>
  <si>
    <t>13918733232</t>
  </si>
  <si>
    <t>是，E轮融资3.15亿美金，由云锋基金领投，中国国有企业结构调整基金、中投海外联合领投，普洛斯建发基金、建发新兴投资跟投，老股东钟鼎资本、元生资本、腾讯、老虎基金、经纬中国、君联资本、同创伟业跟投。</t>
  </si>
  <si>
    <t>91310118632206381P</t>
  </si>
  <si>
    <t>上海玉海棠生态农业科技有限公司</t>
  </si>
  <si>
    <t>上海市崇明区三星镇新安村北星公路 588 号</t>
  </si>
  <si>
    <t>苦草产业数字化综合体建设项目</t>
  </si>
  <si>
    <t>根据崇明区产业发展方向，结合市级土地整治项目，玉海棠依托流转的5600亩田地，构建苦草产业数字化综合体建设项目。项目基于计算机技术、PLC、大数据、物联网、数字化多媒体等信息化技术，构建建成集苦草种植、加工、科普、展示、研发、体验为一体的一、二、三产业高度融合的综合性苦草产业。</t>
  </si>
  <si>
    <t>上海农村商业银行股份有限公司崇明支行</t>
  </si>
  <si>
    <t>5013-1000-6698-
4150-0</t>
  </si>
  <si>
    <t>彭爱国</t>
  </si>
  <si>
    <t>021-
59300030
/18451424208</t>
  </si>
  <si>
    <t>91310230MA1K11UN4A</t>
  </si>
  <si>
    <t>上海绿地全球商品贸易港（集团）有限公司</t>
  </si>
  <si>
    <t>上海市青浦区诸光路1588弄1号145-148室</t>
  </si>
  <si>
    <t>绿地全球商品贸易港一站式展销服务平台</t>
  </si>
  <si>
    <t xml:space="preserve">本项目旨在依托绿地贸易港线下平台，通过数字化技术，实现线下线上同时展示和销售，线下线上可以同时支持商户入驻和商品销售。线下部分包括实体国家馆、品牌馆等展销中心的持续建设；线上部分包括移动端、商户端、运营端，主要功能包括一般贸易商品交易流程和跨境商品交易流程，平台运营和商户入驻，支持商品管理、订单管理、在线支付、海关三单对接、身份验证、在线客服、物流查询、购物车、直播管理等。 </t>
  </si>
  <si>
    <t>中国农业银行股份有限公司上海宝山支行</t>
  </si>
  <si>
    <t>3344-5000-4028-8850</t>
  </si>
  <si>
    <t>马荣磊</t>
  </si>
  <si>
    <t>33386300/13564471055</t>
  </si>
  <si>
    <t>91310118MA1JMM4NXD</t>
  </si>
  <si>
    <t>上海朴道水汇环保科技股份有限公司</t>
  </si>
  <si>
    <t>上海市青浦区沪青平公路1362号3楼301室</t>
  </si>
  <si>
    <t>智能饮水设备的全生命管理周期服务平台</t>
  </si>
  <si>
    <t>本项目拟投资1200万元其中软硬件购置600万元，建立利用物联网技术，研发出智能饮水设备的全生命管理周期服务平台，此技术具有世界领先水平。开创将在线传感器应用于商用直饮机的技术先河，并建立采用数据化设备运行状态分析、故障预警平台，提升直饮机的运维水平，国内外尚未见报道，具有很强的技术创新性，弥补行业空白。</t>
  </si>
  <si>
    <t>中国民生银行股份有限公司上海虹桥支行</t>
  </si>
  <si>
    <t>0208-0141-7001-4346</t>
  </si>
  <si>
    <t>俞春军</t>
  </si>
  <si>
    <t>021-52527588
18121210383</t>
  </si>
  <si>
    <t>2019年获Achieve Harvest Limited（盛功有限公司）香港的三轮投资1700万美元。</t>
  </si>
  <si>
    <t>913100005708272293</t>
  </si>
  <si>
    <t>上海浩亚智能科技股份有限公司</t>
  </si>
  <si>
    <t>上海市闵行区申虹路683弄1号楼（瑞铂中心）701室</t>
  </si>
  <si>
    <t>智慧工厂AGV机器人可视化云服务平台</t>
  </si>
  <si>
    <t>本项目为服务企业上云解决方案，客户可通过电脑、手机、现场屏幕3D可视化了解企业物流输送情况和生产情况等数据。通过大数据、AI算法保证企业安全生产、传送精度，提升生产线动态需求，从各方面提升客户产能。企业云上对生产进行管理和决策、服务商云上对设备运行进行监测、政府云上了解管辖范围内的自动化覆盖率。</t>
  </si>
  <si>
    <t>上海浦东发展银行上海嘉定支行</t>
  </si>
  <si>
    <t>9843-0078-8018-0000-0321</t>
  </si>
  <si>
    <t>陈洪</t>
  </si>
  <si>
    <t>13901865813</t>
  </si>
  <si>
    <t>91310000752912053X</t>
  </si>
  <si>
    <t>新智道枢（上海）科技有限公司</t>
  </si>
  <si>
    <t>上海市青浦区徐民路308弄50号6层</t>
  </si>
  <si>
    <t>应急管理预案结构化智能实战平台</t>
  </si>
  <si>
    <t>该项目研发一套与现有应急管理机制相适应的结构化预案智能应用系统，应急管理部门能根据该系统，针对各级各类突发公共事件处置需要，动态生成应对突发事件的响应方案，并将处置流程固化到应急指挥系统中，实现文本应急预案结构化表示和多类别存储、应急预案智能检索与浏览、建立完善的预案编制模板，并将预案内容与相关机构、人员、物资装备、指令等进行关联，大幅提高应急预案实用性、时效性、功能性。</t>
  </si>
  <si>
    <t>交通银行上海徐泾支行</t>
  </si>
  <si>
    <t>310069189018800012469</t>
  </si>
  <si>
    <t>徐斌</t>
  </si>
  <si>
    <t>18001899993</t>
  </si>
  <si>
    <t>91310118MA1JLU6R1Q</t>
  </si>
  <si>
    <t>上海锦申铁道科技有限公司</t>
  </si>
  <si>
    <t>上海市杨浦区隆昌路590号</t>
  </si>
  <si>
    <t>基于BIM+数字孪生的轨道工程服务平台</t>
  </si>
  <si>
    <t>基于BIM+数字孪生的轨道工程服务平台（简称项目或平台），基于BIM、物联网、数字孪生、物联传感、大数据、云计算等技术，构建覆盖勘察、设计、施工、运维全过程，涵盖站前、站后等全专业，涉及设计、施工、建设管理、运营维修等多方参与的轨道工程数字服务平台，构建铁路建造各阶段全周期BIM应用。</t>
  </si>
  <si>
    <t>中国银行股份有限公司上海市长阳路支行</t>
  </si>
  <si>
    <t xml:space="preserve">4338-7329-1813 </t>
  </si>
  <si>
    <t>宋端晋</t>
  </si>
  <si>
    <t>021-65012136
/17702115168</t>
  </si>
  <si>
    <t>91310230MA1JY33N7P</t>
  </si>
  <si>
    <t>慧石（上海）测控科技有限公司</t>
  </si>
  <si>
    <t>青浦区华纺路99弄99号厂区第6幢三层</t>
  </si>
  <si>
    <t>高端MEMS压力传感器封装测试服务平台</t>
  </si>
  <si>
    <t>建立一个专业的、集中的、全过程的MEMS压力传感器封装测试服务平台。为整个MEMS压力传感器行业的产业链下游赋能，让高端MEMS压力传感器产业涌现出更多的Fab-less企业，专注做好芯片设计工作，同时减少因封装能力不足带来的额外芯片设计要求，提高芯片精度、工作温度、温漂、零漂等重要指标。</t>
  </si>
  <si>
    <t>建行上海长三角一体化示范区支行</t>
  </si>
  <si>
    <t>3100-1938-0000-5001-9939</t>
  </si>
  <si>
    <t>郑琪</t>
  </si>
  <si>
    <t>18918597991</t>
  </si>
  <si>
    <t>上海军民融合产业股权投资基金合伙企业（有限合伙） 投资4000万</t>
  </si>
  <si>
    <t>91310118583458274R</t>
  </si>
  <si>
    <t>上海飞络信息科技有限公司</t>
  </si>
  <si>
    <t>徐汇区徐汇万科中心F座2楼</t>
  </si>
  <si>
    <t>面向大中型企业的混合云运维及安全管理平台</t>
  </si>
  <si>
    <t>本项目以SaaS 模式驱动研发，通过自建网络运作中心和安全运作中心，并组建国内领先的同时具有私有云、公有云、混合云、安全等运维经验的专业服务团队，为各大中型企业提供云管理运维、云迁移等专业服务。</t>
  </si>
  <si>
    <t>中国银行上海市南京西路第二支行</t>
  </si>
  <si>
    <t>4338-5923-1168</t>
  </si>
  <si>
    <t>俞岳良</t>
  </si>
  <si>
    <t xml:space="preserve"> 021-51827670 /13166106882</t>
  </si>
  <si>
    <t>91310118561889209A</t>
  </si>
  <si>
    <t>上海瀚界科技发展有限公司</t>
  </si>
  <si>
    <t>上海市青浦区高泾路599号A栋202～206室</t>
  </si>
  <si>
    <t>城市尺度低空电磁目标智能监测服务平台</t>
  </si>
  <si>
    <t>利用前端智能感知节点、物联网平台、电磁指纹数据库、大数据平台，以及目标探测识别、跟踪、监视子系统，结合城市视频监控系统，实现设备间数据互联互通，目标感知数据高速、低时延传输，对低空电磁目标的识别、定位、跟踪、监控和取证，为城市尺度无人机等低空电磁目标的反制提供一站式平台解决方案和服务。</t>
  </si>
  <si>
    <t>20220801</t>
  </si>
  <si>
    <t>上海浦东发展银行徐泾支行</t>
  </si>
  <si>
    <t>98540154740005987</t>
  </si>
  <si>
    <t>邓锐</t>
  </si>
  <si>
    <t>021-59886192、18601790696</t>
  </si>
  <si>
    <t>913101183123297533</t>
  </si>
  <si>
    <t>上海众新信息科技有限公司</t>
  </si>
  <si>
    <t>上海市闵行区元江路5500号第1幢F731室</t>
  </si>
  <si>
    <t>面向国产自主高端智能装备的高性能计算平台</t>
  </si>
  <si>
    <t>项目依托众新领先的电路设计、高密互联、底层开发技术，基于最新国产兆芯CPU，设计、研发高性能计算平台：COM-E标准计算模块，COM-E载板，ATCA板卡及服务器，实现高速信号互联互通，用于超算、可视医疗、智慧城市、网络安全等领域，适配国产高端智能装备性能要求，实现自主崛起及国产化替代。</t>
  </si>
  <si>
    <t>上海银行股份有限公司徐汇支行</t>
  </si>
  <si>
    <t>0300-2559-993</t>
  </si>
  <si>
    <t>王财勇</t>
  </si>
  <si>
    <t>17730207117</t>
  </si>
  <si>
    <t>蚌埠禹会建设投资有限责任公司2020年4月29日投资2000万元</t>
  </si>
  <si>
    <t>91310112332330428J</t>
  </si>
  <si>
    <t>上海凌立健康管理股份有限公司</t>
  </si>
  <si>
    <t>上海市嘉定区众仁路399号1幢2层J355室</t>
  </si>
  <si>
    <t>基于精品教学资源的医学教育综合服务云平台</t>
  </si>
  <si>
    <t>本项目“基于精品教学资源的医学教育综合服务云平台”将研发“医学在线教育系统”、“在线考试系统”、“临床技能中心管理系统”、“OSCE（Objective Structured Clinical Examination，客观结构化临床考试）考站管理系统”以及“住院医师规范化培训管理系统”五大子系统，平台贯穿医疗工作者从院校教育阶段、毕业后教育阶段，最后到继续教育的全过程，精品教学资源和系统信息化建设这两大核心内容，为各院校及医疗机构提供一站式医学教育解决方案。</t>
  </si>
  <si>
    <t>招商银行股份有限公司上海马当路支行</t>
  </si>
  <si>
    <t>1219-0751-5210-802</t>
  </si>
  <si>
    <t>石筱洁</t>
  </si>
  <si>
    <t>18502127651</t>
  </si>
  <si>
    <t>91310101674623896Q</t>
  </si>
  <si>
    <t>上海回天新材料有限公司</t>
  </si>
  <si>
    <t>上海市松江区文吉路251号</t>
  </si>
  <si>
    <t>回天光伏有机硅密封胶智能制造系统平台</t>
  </si>
  <si>
    <t>本项目主要拟建设一套回天光伏有机硅密封胶智能制造系统平台，集定制研发设计平台、高效智能质量控制平台、客户定制全流程服务平台为一体。实现光伏有机硅密封胶服务中小批量柔性化定制，同时进行高效、智能品质管控，与客户进行覆盖生产过程、交付、质量追溯全流程的深度互动，具备领先的服务理念和水平。</t>
  </si>
  <si>
    <t>工商银行上海松江工业区支行</t>
  </si>
  <si>
    <t>1001-7147-0900-6900-000</t>
  </si>
  <si>
    <t xml:space="preserve">唐娟 </t>
  </si>
  <si>
    <t xml:space="preserve"> 021-57743399；13827218887</t>
  </si>
  <si>
    <t>91310117631407042D</t>
  </si>
  <si>
    <t>上海优也信息科技有限公司</t>
  </si>
  <si>
    <t>上海市松江区九亭镇九亭中心路1158号21幢211室</t>
  </si>
  <si>
    <t>面向流程工业开发智能应用的Thingswise工业互联网平台</t>
  </si>
  <si>
    <t>以 Thingswise iDOS 平台、工业智能应用系统和运营转型咨询服务的三位一体综合解决方案，更高效地为客户实现效益提升。自成立以来，为多家基础工业企业落袋总计超过年化 15 亿人民币的降本增效收益，并持续投入自主核心技术研发。</t>
  </si>
  <si>
    <t>上海农村商业银行股份有限公司西虹桥支行</t>
  </si>
  <si>
    <t xml:space="preserve">5013-1000-5516-2982-3 </t>
  </si>
  <si>
    <t>陈飞</t>
  </si>
  <si>
    <t>18101804286</t>
  </si>
  <si>
    <t>91310118MA1JLC7R9T</t>
  </si>
  <si>
    <t>上海宝鸟服饰有限公司</t>
  </si>
  <si>
    <t xml:space="preserve">上海市松江区工业区锦昔路631号 </t>
  </si>
  <si>
    <t xml:space="preserve">1996-08-28
</t>
  </si>
  <si>
    <t>高端服装定制全生命周期的数字化服务平台</t>
  </si>
  <si>
    <t>高端服装定制全生命周期的数字化服务平台利用大数据、物联网等技术，依托服装智能生产工厂，解决消费者与企业之间的信息不对称，消除服装定制到生产之间的障碍，实现服装定制生产的批量化、规模化，提高生产效率，降低生产成本，减轻库存压力。打造服装企业数字化服务新生态，引领全球服装时尚产业新模式。</t>
  </si>
  <si>
    <t>工商银行松江支行工业区分理处</t>
  </si>
  <si>
    <t>1001-7147-0900-5500-000</t>
  </si>
  <si>
    <t>孟交交</t>
  </si>
  <si>
    <t>18516502806</t>
  </si>
  <si>
    <t>9131011763037754XT</t>
  </si>
  <si>
    <t>上海飞科电器股份有限公司</t>
  </si>
  <si>
    <t>上海市松江区广富林东路555号</t>
  </si>
  <si>
    <t>20060610</t>
  </si>
  <si>
    <t>飞科智能时尚+全域智慧流量运营服务平台V2.0</t>
  </si>
  <si>
    <t>以互联网为依托，通过运用大数据、云计算、人工智能等先进技术手段，融合线下渠道，结合工厂生产装配产线自动化包装、各大仓库自动调拨联动，通过线上分销及营销推广平台，整合信息化数据处理优势与线下的顾客体验优势两相互补，实现全渠道资源共享，汇聚全域流量智能运营，形成全触点的数字化智能分析，打造基于飞科独创模式的全域智慧流量运营服务平台。</t>
  </si>
  <si>
    <t>20220301</t>
  </si>
  <si>
    <t>中国工商银行上海市松江支行</t>
  </si>
  <si>
    <t>1001-7396-0900-0088-058</t>
  </si>
  <si>
    <t>王慧</t>
  </si>
  <si>
    <t>021-52858888/13587729322</t>
  </si>
  <si>
    <t>见附件</t>
  </si>
  <si>
    <t>91310000789541823F</t>
  </si>
  <si>
    <t>韦乐海茨（上海）医药设备科技有限公司</t>
  </si>
  <si>
    <t>上海市松江区中辰路299号1幢135室</t>
  </si>
  <si>
    <t xml:space="preserve"> 61万欧元</t>
  </si>
  <si>
    <t>基于工业互联网的智慧药学服务云平台</t>
  </si>
  <si>
    <t>建设基于发药设备物联网的数字化售后服务管理平台，并基于自动化药房运营大数据探索智能增值服务创新解决方案，打造互联网药学延伸服务云平台和移动药学服务应用。有助于本企业和渠道商及终端用户实现设备售后服务管理的数字化转型，实现对设备的智能化管理和维护，提高对客户诉求的响应速度，提升满意度。</t>
  </si>
  <si>
    <t>交通银行上海浦东分行</t>
  </si>
  <si>
    <t>3100-6658-0018-1701-6466-6</t>
  </si>
  <si>
    <t>王思音</t>
  </si>
  <si>
    <t>021-62250376；18621137370</t>
  </si>
  <si>
    <t>913100005500561056</t>
  </si>
  <si>
    <t>天海融合防务装备技术股份有限公司</t>
  </si>
  <si>
    <t>上海市松江区莘砖公路518号10幢</t>
  </si>
  <si>
    <t>面向船舶设计制造的全生命周期“虚拟造船平台”</t>
  </si>
  <si>
    <t>本项目通过现代技术以虚拟资源的形式储存到资源池中，构成船舶制造云，协作范围渗透到船舶制造全生命周期的每一个环节，利用云制造服务模式提供各类船舶制造服务。船舶云制造服务平台项目以计划生产系统为主轴，设计管理系统为源头，供应链管理为核心，实现设计、采购、建造的一体化管理，为公司成本核算提供依据。</t>
  </si>
  <si>
    <t>中国光大银行上海分行营业部</t>
  </si>
  <si>
    <t>0836-5112-0100-3060-1159-2</t>
  </si>
  <si>
    <t>苗鸿雁</t>
  </si>
  <si>
    <t>13564912801</t>
  </si>
  <si>
    <t>9131000072942385X3</t>
  </si>
  <si>
    <t>上海思客琦智能装备科技股份有限公司</t>
  </si>
  <si>
    <t>中国农业银行股份有限公司上海昆冈支行</t>
  </si>
  <si>
    <t>汽车动力电池自动化生产线</t>
  </si>
  <si>
    <t>新建设1条新能源动力电池智能生产线，辅以自主研发的工控系统集成创新，实现智能化、柔性生产解决方案。工控系统集成创新包括嵌入式组态软件等工业控制软件，制造执行系统（MES）、企业资源管理软件（ERP）、仓储管理系统软件（WMS）、客户管理系统软件（CRM）等业务管理软件，嵌入式数据库系统与实时数据智能处理系统等数据管理软件。</t>
  </si>
  <si>
    <t>3801-3300-4005-1172</t>
  </si>
  <si>
    <t>陈小亚</t>
  </si>
  <si>
    <t>13764251110</t>
  </si>
  <si>
    <t>91310117588745491Q</t>
  </si>
  <si>
    <t>上海麦杰科技股份有限公司</t>
  </si>
  <si>
    <t>松江区九亭镇九亭中心路1158号6幢301室</t>
  </si>
  <si>
    <t>云边协同一体化数据服务平台</t>
  </si>
  <si>
    <t>麦杰云边协同一体化数据服务平台是将大数据、人工智能、云计算、边缘计算等多项领先技术深度融合，建构一个云边管理协同、存储协同、计算协同的数据管理体系，解决工业数据在采集、传输、存储、分析和控制5大环节的痛点，打造高效、可靠的数据闭环，激活工业数据价值。</t>
  </si>
  <si>
    <t>中国工商银行工行张江支行</t>
  </si>
  <si>
    <t xml:space="preserve">1001-1949-0930-0000-733
</t>
  </si>
  <si>
    <t>朱荣卿</t>
  </si>
  <si>
    <t>18721200258</t>
  </si>
  <si>
    <t>91310000703038283U</t>
  </si>
  <si>
    <t>上海鹰峰电子科技股份有限公司</t>
  </si>
  <si>
    <t>上海市松江区石湖荡镇唐明路218号</t>
  </si>
  <si>
    <t>20030902</t>
  </si>
  <si>
    <t>面向高端装备的非标无源器件设计及产业化平台</t>
  </si>
  <si>
    <t>集定制研发设计平台、高效智能质量控制 云平台、柔性化智能制造能力提升、客户 定制全流程服务平台为一体。实现无源器件产品服务中小批量柔性化定制，同时进行高效、智能品质管控，与客户进行覆盖生产过程、交付、质量追溯全流程的深度 互动。</t>
  </si>
  <si>
    <t>20220401</t>
  </si>
  <si>
    <t>上海银行松江支行</t>
  </si>
  <si>
    <t>3198-2600-0083-2370-0</t>
  </si>
  <si>
    <t>翟光华</t>
  </si>
  <si>
    <t>13585879700</t>
  </si>
  <si>
    <t>1、股权融资 1000万人 民币 硅谷天堂；2、B轮  3960万人民币 理成资产；3、A轮 数千万人民 币 红杉资本；4、天使轮 1亿人民币 紫槐资 本 红杉资本 宁波蓝郡 投资管理有限公司；5、在新三板融资过程中 获得数亿融资</t>
  </si>
  <si>
    <t>9131011775430641XW</t>
  </si>
  <si>
    <t>上海莘阳新能源科技股份有限公司</t>
  </si>
  <si>
    <t>上海市松江区沪松公路1221号星晨大厦5楼501</t>
  </si>
  <si>
    <t>莘阳能源运营人工智能云平台</t>
  </si>
  <si>
    <t>本项目以智能控制为基础、以节能增效为核心目标，融合物联网、大数据、云存储与算法、以及综合管理等技术，围绕监控调度系统、能源管理系统、辅助系统、客服系统、收费系统、运维APP等6个系统展开工作。为用户提供集冷热生产、节能增效、资产管理、客户服务、经营管理为一体化的平台。</t>
  </si>
  <si>
    <t>上海银行漕河泾支行</t>
  </si>
  <si>
    <t>3168-7403-0015-8732-2</t>
  </si>
  <si>
    <t>朱汉宝</t>
  </si>
  <si>
    <t xml:space="preserve"> 64687099 /13818763236</t>
  </si>
  <si>
    <t>91310230572682764E</t>
  </si>
  <si>
    <t>上海崇明生态农业发展有限公司</t>
  </si>
  <si>
    <t>上海市崇明区堡镇堡镇北路227号21幢</t>
  </si>
  <si>
    <t>“崇名菜”区块链生鲜电商平台</t>
  </si>
  <si>
    <t>将生产基地、物流冷链、门店等线下实体与移动端及互联网电商等线上平台有机结合，线上线下一体，搭建一个基于区块链技术的崇明生态农产品电商平台，保证农产品全流程可信追溯。平台核心系统包括区块链溯源系统、供应链管理平台和电商销售平台三大子系统，实现完整的电商平台服务生态。</t>
  </si>
  <si>
    <t>交通银行股份有限公司上海崇明支行</t>
  </si>
  <si>
    <t>3100-6914-7018-0100-0704-9</t>
  </si>
  <si>
    <t>徐海峰</t>
  </si>
  <si>
    <t xml:space="preserve"> 021-   59411166    /13818561129  </t>
  </si>
  <si>
    <t>913102300693824066</t>
  </si>
  <si>
    <t>杉德银卡通信息服务有限公司</t>
  </si>
  <si>
    <t>上海市徐汇区田林路487号22号楼102室</t>
  </si>
  <si>
    <t>基于数字化转型的零售商户运营管理服务平台</t>
  </si>
  <si>
    <t>本项目建设内容主要包括：“河马付系统+SaaS系统”、“河马轻松购”、“河马惠权益产品平台”、“聚合支付平台”、“商户服务平台”。构建一个零售商户数字化经营平台，帮助线下实体零售商户建立自有的线上平台，提升数字化运营能力，提高经营效率，为推动商家融入国家提出的国内形成大循环的主体助力。</t>
  </si>
  <si>
    <t>上海农商行漕河泾支行</t>
  </si>
  <si>
    <t>3246-0408-0100-6905-6</t>
  </si>
  <si>
    <t>高远</t>
  </si>
  <si>
    <t>021-24013625，13524395395</t>
  </si>
  <si>
    <t>91310104747606799M</t>
  </si>
  <si>
    <t>上海鸿翼软件技术股份有限公司</t>
  </si>
  <si>
    <t>上海市漕河泾开发区桂平路481号16号楼3楼</t>
  </si>
  <si>
    <t>基于企业内容管理的远程协同办公平台</t>
  </si>
  <si>
    <t>此次项目将基于鸿翼企业内容管理平台，结合远程协同办公需求，以满足企业在远程协同办公中更多的业务场景应用。（1）通过即时通讯+视频会议+文档管理的方式，实现文档远程办公；（2）通过文档云+内容业务平台的方式，实现远程办公在线内容管理。项目采用多租户软件即服务（SaaS模式）或者混合云订阅模式。</t>
  </si>
  <si>
    <t>202010</t>
  </si>
  <si>
    <t>招商银行上海分行南西支行</t>
  </si>
  <si>
    <t>凌伊秀</t>
  </si>
  <si>
    <t>2020年底完成C+轮融资，获上海尚颀颀力股权投资合伙企业（有限合伙）、上海东方证券有限公司、上海嘉加投资有限公司、网宿晨晖、康启一号、普元信息6家投资机构款1.8亿。</t>
  </si>
  <si>
    <t>9131000063021103X7</t>
  </si>
  <si>
    <t xml:space="preserve">上海科华生物工程股份有限公司 </t>
  </si>
  <si>
    <t>上海市徐汇区钦州北路1189号</t>
  </si>
  <si>
    <t>面向体外诊断行业量值溯源参考标准平台建设</t>
  </si>
  <si>
    <t>本项目作为上海仅有的三家获得国家ISO17025/ISO15195的CNAS认可的参考实验室，旨在打造上海拔尖且标准的面向体外诊断（简称IVD）试剂行业量值溯源的服务平台，通过标参考标准赋值服务能力提升、稳定准确参考方法的完善及标准控制物质的研发突破，建设全新的参考测量与溯源体系，涉及酶、代谢物、蛋白质、激素等项目的参考测量和溯源，确保量值溯源标准物质的本真度，保证这个真值有源可溯，与国际进行接轨，为国家标准物质赋值，提高上海临检中心临床检测能力验证水平，为标准物质生产商提供正确度赋值服务，提高国产体外诊断免疫产品的检测水准，提升临床检验科和其他部门对国产IVD产品的信任度。</t>
  </si>
  <si>
    <t>3100-6663-2010-2100-2144-9</t>
  </si>
  <si>
    <t>李绪响</t>
  </si>
  <si>
    <t>15026650859</t>
  </si>
  <si>
    <t>是，2020年5月格力地产拟战略投资科华生物17.26亿人民币</t>
  </si>
  <si>
    <t>91310000132660318J</t>
  </si>
  <si>
    <t>上海润欣科技股份有限公司</t>
  </si>
  <si>
    <t>上海市徐汇区田林路200号A2栋3楼</t>
  </si>
  <si>
    <t>微能量采集在无线IOT传感网络中的几种应用</t>
  </si>
  <si>
    <t>本项目所开发的微能量收集芯片和模块，能够利用收集射频电磁，温差，光线等微弱能量，达到无需蓄电池实现无线传输的目的，其中采用了带有能量收集端口的超低功耗蓝牙芯片，能够大大降低信标能耗和发射功率，绿色物联网模块无需电池或无需更换电池。</t>
  </si>
  <si>
    <t>3100-6663-2018-1700-0504-9</t>
  </si>
  <si>
    <t>陈婕</t>
  </si>
  <si>
    <t>54644699-8875
15902166292</t>
  </si>
  <si>
    <t>91310000703034995X</t>
  </si>
  <si>
    <t>上海明胜品智人工智能科技有限公司</t>
  </si>
  <si>
    <t>上海市徐汇区云锦路701号西岸人工智能中心32层</t>
  </si>
  <si>
    <t>明胜品智基于视觉数据分析的餐饮智能服务平台</t>
  </si>
  <si>
    <t>本项目是将视频数据采集、标注、深度学习模型训练、边缘计算等AI技术与百胜餐饮集团众多餐饮场景融合，通过对视觉数据形成从感知，到认知推理，再到行动决策的AI闭环，建立集智能化销量预估、库存管理、人员管理、运营管理为一体的餐饮智能服务平台，将其打造为上海市智能化餐饮标杆案例，并应用推广至其他餐饮企。</t>
  </si>
  <si>
    <t>上海浦东发展银行徐汇支行</t>
  </si>
  <si>
    <t>9830-0078-8015-0000-3374</t>
  </si>
  <si>
    <t>王赟琪</t>
  </si>
  <si>
    <t>13636577228</t>
  </si>
  <si>
    <t>91310104MA1FRLJAX7</t>
  </si>
  <si>
    <t>杨浦</t>
  </si>
  <si>
    <t>上海中兆信息技术有限公司</t>
  </si>
  <si>
    <t>上海市长宁区华山路1076号</t>
  </si>
  <si>
    <t>搭载诚信建设的数字化机动车全生命周期溯源平台</t>
  </si>
  <si>
    <t>信息平台立足服务汽车相关企业，通过联合行业、市场和消费者，打造全范围的优质营商及汽车流通环境，利用大数据和AI技术，构建“互联网+汽车”的信息平台，汽车消费“全领域”、“全覆盖”和“全方位”的信息服务平台，1+3的模式实现汽车消费产品信息溯源和行业诚信建设。</t>
  </si>
  <si>
    <t>中国工商银行延安西路支行</t>
  </si>
  <si>
    <t>1001278609006758640</t>
  </si>
  <si>
    <t>陆琼晨</t>
  </si>
  <si>
    <t xml:space="preserve">13564886059  </t>
  </si>
  <si>
    <t>91310110729357485B</t>
  </si>
  <si>
    <t>元化医疗咨询服务（上海）有限公司</t>
  </si>
  <si>
    <t>上海市徐汇区宛平南路75号1801室</t>
  </si>
  <si>
    <t>930.00万美元</t>
  </si>
  <si>
    <t>管理式医疗健康综合服务平台</t>
  </si>
  <si>
    <t>项目利用在线远程医疗咨询、物联网实时监测、专业化疾病风险评估等信息化手段打通健康数据， 实现线上线下健康管理协调服务。打造医疗咨询、健康管理、健康保险保障三大服务系统，通过互联网+数据分析等新技术，服务于在线医疗管理，形成“医—健—保”的健康服务生态。项目建成后将服务于全国300万以上人次用户。</t>
  </si>
  <si>
    <t>招商银行古北支行</t>
  </si>
  <si>
    <t>2151-8038-8810-001</t>
  </si>
  <si>
    <t>赵勇刚</t>
  </si>
  <si>
    <t>13764586220</t>
  </si>
  <si>
    <t>913100007702296530</t>
  </si>
  <si>
    <t>上海徐汇枫林健康服务业创新示范区</t>
  </si>
  <si>
    <t>益盟股份有限公司</t>
  </si>
  <si>
    <t xml:space="preserve">上海市杨浦区国权北路1688弄8号 </t>
  </si>
  <si>
    <t>面向投资者的上市公司证券综合风控系统</t>
  </si>
  <si>
    <t>结合报告、新闻资讯、交易等大数据内容，从基本面、消息面、资金面三个维度全面评估上市公司当前风险状况，为投资者提供预警。为证券投资者提供有效规避运营风险、突发消息风险、群体非理性投资风险的途径，降低投资风险。研发运用关键技术包括非结构化数据获取技术、自然语言处理技术、三种预警模型及智能综合预警模型。</t>
  </si>
  <si>
    <t>农行上海漕河泾开发区支行</t>
  </si>
  <si>
    <t>0339-0800-0400-1023-4</t>
  </si>
  <si>
    <t>于学强</t>
  </si>
  <si>
    <t>15216715751</t>
  </si>
  <si>
    <t>91310000784261902Q</t>
  </si>
  <si>
    <t>维坤智能科技（上海）有限公司</t>
  </si>
  <si>
    <t>上海市徐汇区桂平路471号7号楼底层</t>
  </si>
  <si>
    <t>基于Smart Ant 3D引擎系统的电力全息孪生基础服务平台</t>
  </si>
  <si>
    <t>基于Smart Ant 3D引擎系统的电力全息孪生基础服务平台。是将激光雷达彩色点云扫描技术、精确三维空间定位及导航技术应用到一线运维检修人员的现场作业管控。可融合站内多套原本孤立的系统；可远程通过精确重构的三维实景感知犹如在实际变电站内场景中作业的“身临其境”的逼真性、精确性和一致性，使变电站人员、设备等管理工作的指挥决策、分析研判界面更友好、更直观、更科学；可提升变电站安全运行水平，实现智能电网“电力流、信息流、业务流”的高度融合以及为电力精细化管理提供前瞻技术支撑。</t>
  </si>
  <si>
    <t>上海浦东发展银行漕宝支行</t>
  </si>
  <si>
    <t>9815-0154-7400-0718-0</t>
  </si>
  <si>
    <t>邱琳</t>
  </si>
  <si>
    <t xml:space="preserve">021-61026077   18895388858        </t>
  </si>
  <si>
    <t>1、盛虔资本，4770万 （珠海盛虔赢鼎投资中心（有限合伙）3353万，2、赣州虔盛创业投资中心（有限合伙）1417万</t>
  </si>
  <si>
    <t>9131010468547681XJ</t>
  </si>
  <si>
    <t>上海绿联软件股份有限公司</t>
  </si>
  <si>
    <t>上海市徐汇区桂平路418号1703室</t>
  </si>
  <si>
    <t>20110823</t>
  </si>
  <si>
    <t xml:space="preserve">基于AIOT技术的变频电机综合管理平台 </t>
  </si>
  <si>
    <t>本项目以行业领先的变频技术（全球领先变频控制算法）和IOT物联&amp;智能技术为核心，运用智能人机交互等前沿技术，针对物联网产业中最核心的控制、连接、场景和人工智能等核心要素，通过云服务器、电机控制模块、现场显示与控制模块、室内集中控制模块、移动终端应用程序五个方面的建设，构建"云+端+服务"的一站式物联网智能云控制平台，赋能物联网场景应用的行业客户，达到云端远程智能控制、减少能耗、降本增效的目标。</t>
  </si>
  <si>
    <t>建行漕河泾支行</t>
  </si>
  <si>
    <t>3100-1613-4020-5001-4497</t>
  </si>
  <si>
    <t xml:space="preserve">于静 </t>
  </si>
  <si>
    <t>15893349799</t>
  </si>
  <si>
    <t>是，无锡钧溪C轮5000万人民币</t>
  </si>
  <si>
    <t>913100005806377281</t>
  </si>
  <si>
    <t>上海仪电智能科技有限公司</t>
  </si>
  <si>
    <t>上海市徐汇区宜州路188B8栋404室</t>
  </si>
  <si>
    <t>面向智慧工厂定制化解决方案的数字化转型平台</t>
  </si>
  <si>
    <t>利用在工厂生产过程中部署搬运机器人，通过对运行过程中数据进行采集、抽取、分析、优化，自学习自调整工业机器人的运行状态，解决产品生产过程中搬运效率低、安全隐患大等问题，提升搬运效率。利用物理-AI混合模型"的成品检测数据分析系统，对产品实时高效检测，改变传统产品生产完成后，人工检测质量难易把控，且效率不高等问题。同时，利用部署远程设备运维系统，对生产设备进行数据搜集，监测。通过人工智能AI、数据建模技术。对生产设备生命周期进行远程维护诊断，另一方面，针对监控生产过程的波动，进行边缘侧分析，为在现存设备产线上实现0缺陷，0浪费的精益生产精细化管控增加创新的技术落地途径。本服务平台是解决工厂生产过程中，搬运难，产品检测难，生产损耗大，设备故障率高等痛点问题。</t>
  </si>
  <si>
    <t>0300-3520-648</t>
  </si>
  <si>
    <t>徐瑜</t>
  </si>
  <si>
    <t>13162761171</t>
  </si>
  <si>
    <t xml:space="preserve"> 91310104MA1FRBUT8Q</t>
  </si>
  <si>
    <t>上海嘉柒智能科技有限公司</t>
  </si>
  <si>
    <t>上海市徐汇区漕宝路 509号9幢420H</t>
  </si>
  <si>
    <t>基于视觉、触觉、听觉的多维风力发电机叶片探伤诊断系统</t>
  </si>
  <si>
    <t>本项目注重于将无人机巡检图像数据与振动检测、声发射技术的监测数据多维度结合，实现风力发电机在不停机的状态下进行巡检，系统将经过数据清洗和深度学习，立体地、实时地展示风场内风力发电机叶片的运行状态，以达到节省成本、提高检查频率、及早预警、及早备件和延长风机叶片寿命目的。</t>
  </si>
  <si>
    <t>建设银行宜山路支行</t>
  </si>
  <si>
    <t>3105-0110-6851-0000-0464</t>
  </si>
  <si>
    <t>周春蔚</t>
  </si>
  <si>
    <t>13920925285</t>
  </si>
  <si>
    <t>913101043323454001</t>
  </si>
  <si>
    <t>上海欧点信息技术有限公司</t>
  </si>
  <si>
    <t>上海市静安区江场路1398号C301</t>
  </si>
  <si>
    <t>面向二、三类医疗器械产品的流通监管一体化服务平台</t>
  </si>
  <si>
    <t>系统按照国家药监部门文件要求开发而成，覆盖质量控制的全过程（包括采购管理、销售管理、库存管理、财务管理、审批流等），医疗器械的购进、入库验收、库存、效期报表、销售、出库复核等信息，能帮助企业突破小而散的业务体系、对器材的合理采购、规范销售以及仓储的信息化管理、提升企业运作效率、突破药监监管瓶颈。</t>
  </si>
  <si>
    <t xml:space="preserve">中国建设银行股份有限公司大宁路支行
</t>
  </si>
  <si>
    <t>3105-0167-4500-0000-0095</t>
  </si>
  <si>
    <t>曹文芸</t>
  </si>
  <si>
    <t>15821360139</t>
  </si>
  <si>
    <t>91310110MA1G844P85</t>
  </si>
  <si>
    <t>上海复旦微电子集团股份有限公司</t>
  </si>
  <si>
    <t>上海市杨浦区国泰路127号4号楼</t>
  </si>
  <si>
    <t>国产大规模集成电路验证服务平台</t>
  </si>
  <si>
    <t>为了解决国产大规模集成电路研发过程中所面临的验证系统对国外技术依赖性高、开发难度大、开发人员非专业化、系统使用效率低等问题。本项目拟建设基于国产FPGA的通用大规模集成电路验证服务平台，支持互联拓扑、动态可重构、自动划分等功能，为客户提供专业验证与仿真、芯片设计解决方案以及人员培训等服务。</t>
  </si>
  <si>
    <t>20231231</t>
  </si>
  <si>
    <t>工行杨浦五角场支行</t>
  </si>
  <si>
    <t>1001-2249-0930-0140-000</t>
  </si>
  <si>
    <t>黄宜谊</t>
  </si>
  <si>
    <t>13671696148</t>
  </si>
  <si>
    <t>91310000631137409B</t>
  </si>
  <si>
    <t>上海通办信息服务有限公司</t>
  </si>
  <si>
    <t>上海市杨浦区政通路100弄11号   </t>
  </si>
  <si>
    <t>“一网通办”专属服务平台建设</t>
  </si>
  <si>
    <t>本项目建设以内容创建、内容管理、内容接入、运营效能分析为基本功能的“一网通办”专属服务平台，通过平台直接创建、管理、发布如智能指南、政策体检、智能推荐、用户档案等个性化、精准化服务内容，也可通过接口对接的方式实现各级政府单位特色信息、特色应用、特色算法模型的快速接入，并建立标准示范应用，实现开放共营。</t>
  </si>
  <si>
    <t>招商银行上海江苏路支行</t>
  </si>
  <si>
    <t>1219-3131-5310-301</t>
  </si>
  <si>
    <t>张新华</t>
  </si>
  <si>
    <t>19945618891</t>
  </si>
  <si>
    <t>91310110MA1G8U1T2T</t>
  </si>
  <si>
    <t>上海快卜新能源科技有限公司</t>
  </si>
  <si>
    <t>上海市杨浦区长阳路1687号长阳创谷园区3期A栋1层</t>
  </si>
  <si>
    <t>光储充检智能微网综合能源管理平台</t>
  </si>
  <si>
    <t>光储充检智能微网综合能源管理平台，是集光伏发电、储能服务、充电服务、电动汽车电池检测服务、能源交易、能源大数据服务等功能于一体的系统，有效解决传统充电站配电难、选址难，拓展慢；提高电能、光能的接纳能力，减少弃电、弃光；新能源车辆电池健康检测、车辆残余价值评估；与电网能源协同、储能调配；电能能源交易、新能源汽车V2G技术应用等问题，快速形成集大功率超级快充、电池检测服务、能源储能及交易服务的大数据中心及网格化可再生能源的服务布局。</t>
  </si>
  <si>
    <t>兴业银行上海分行营业部</t>
  </si>
  <si>
    <t>2162-0010-0102-1158-81</t>
  </si>
  <si>
    <t>范烨华</t>
  </si>
  <si>
    <t>91310110MA1G94MK76</t>
  </si>
  <si>
    <t>上海威固信息技术股份有限公司</t>
  </si>
  <si>
    <t>上海市青浦区高泾路599号B栋2层208室</t>
  </si>
  <si>
    <t>基于AI与数据中台的大数据存储计算服务平台</t>
  </si>
  <si>
    <t>基于大数据、区块链、云计算、AI，构建由大数据技术工程能力、全域数据资产管理、区块链全链路数据服务、AI自动化数据管控、针对海量异构数据的分布式服务等完整的数据中台解决方案。包括数据分布式存储、数据融合计算、数据治理、AI数据承载、数据模型和算法服务等。</t>
  </si>
  <si>
    <t>中国银行上海市九亭镇支行</t>
  </si>
  <si>
    <t>4403-7318-5583</t>
  </si>
  <si>
    <t>戴华</t>
  </si>
  <si>
    <t>13585707668</t>
  </si>
  <si>
    <t>是，航天科工、浙铝君融、中民投、山东高速、万隆光电、药石科技联合投资，C轮1.35亿RMB投资</t>
  </si>
  <si>
    <t>91310118063719717C</t>
  </si>
  <si>
    <t>申报</t>
  </si>
  <si>
    <t>4票</t>
  </si>
  <si>
    <t>3票</t>
  </si>
  <si>
    <t>合计</t>
  </si>
  <si>
    <t>分组项目数</t>
  </si>
  <si>
    <t>分组通过率</t>
  </si>
  <si>
    <t>周喆</t>
  </si>
  <si>
    <t>朱永华</t>
  </si>
  <si>
    <t>徐莹</t>
  </si>
  <si>
    <t>鲁东</t>
  </si>
  <si>
    <t>平均分</t>
  </si>
  <si>
    <t>专家</t>
  </si>
  <si>
    <t>信用</t>
  </si>
  <si>
    <t>风投</t>
  </si>
  <si>
    <t>重点区</t>
  </si>
  <si>
    <t>票数</t>
  </si>
  <si>
    <t>净资产为负</t>
  </si>
  <si>
    <t>朱冰心</t>
  </si>
  <si>
    <t>张钦红</t>
  </si>
  <si>
    <t>张悦来</t>
  </si>
  <si>
    <t>钱维锠</t>
  </si>
  <si>
    <t>☆</t>
  </si>
  <si>
    <t>小组排名（是否前50%）</t>
  </si>
  <si>
    <t>年末净资产</t>
  </si>
  <si>
    <t>申请市级引导资金（万元）</t>
  </si>
  <si>
    <t>赵文瑜</t>
  </si>
  <si>
    <t>诸葛辉</t>
  </si>
  <si>
    <t>黎红平</t>
  </si>
  <si>
    <t>富杰</t>
  </si>
  <si>
    <t>审核投资</t>
  </si>
  <si>
    <t>建议支持额</t>
  </si>
  <si>
    <t>首笔（40%）</t>
  </si>
  <si>
    <t>ok</t>
  </si>
  <si>
    <t>63026.57</t>
  </si>
  <si>
    <t>3285</t>
  </si>
  <si>
    <t>10000万美金</t>
  </si>
  <si>
    <t>3545.44</t>
  </si>
  <si>
    <t>1220</t>
  </si>
  <si>
    <t>200</t>
  </si>
  <si>
    <t>净资产为负，不支持</t>
  </si>
  <si>
    <t>756.19</t>
  </si>
  <si>
    <t>1800</t>
  </si>
  <si>
    <t>300</t>
  </si>
  <si>
    <t>1664.92</t>
  </si>
  <si>
    <t>1570</t>
  </si>
  <si>
    <t>305.49</t>
  </si>
  <si>
    <t>1640</t>
  </si>
  <si>
    <t>12584.0</t>
  </si>
  <si>
    <t>1585</t>
  </si>
  <si>
    <t>5978.03</t>
  </si>
  <si>
    <t>2450</t>
  </si>
  <si>
    <t>6338.86</t>
  </si>
  <si>
    <t>1200</t>
  </si>
  <si>
    <t>软著，门店装修方案投资（租赁合同、房产证），补300w构成（确定300w委外一定发生）</t>
  </si>
  <si>
    <t>253310.40</t>
  </si>
  <si>
    <t>1600</t>
  </si>
  <si>
    <t>3581.32</t>
  </si>
  <si>
    <t>142202.22</t>
  </si>
  <si>
    <t>1400</t>
  </si>
  <si>
    <t>744891.54</t>
  </si>
  <si>
    <t>1246</t>
  </si>
  <si>
    <t>249</t>
  </si>
  <si>
    <t>1154.56</t>
  </si>
  <si>
    <t>16939.48</t>
  </si>
  <si>
    <t>1260</t>
  </si>
  <si>
    <t>10321.63</t>
  </si>
  <si>
    <t>22023.90</t>
  </si>
  <si>
    <t>14166.81</t>
  </si>
  <si>
    <t>3631.64</t>
  </si>
  <si>
    <t>17053.24</t>
  </si>
  <si>
    <t>5359.33</t>
  </si>
  <si>
    <t>1134</t>
  </si>
  <si>
    <t>6948.92</t>
  </si>
  <si>
    <t>1150</t>
  </si>
  <si>
    <t>35174.41</t>
  </si>
  <si>
    <t>1588</t>
  </si>
  <si>
    <t>9095</t>
  </si>
  <si>
    <t>不高于区转报金额</t>
  </si>
  <si>
    <t>2205350.99</t>
  </si>
  <si>
    <t>房产证问题</t>
  </si>
  <si>
    <t>8138.72</t>
  </si>
  <si>
    <t>ok（没资质，就给改造装修，无建筑工程）</t>
  </si>
  <si>
    <t>5603.01</t>
  </si>
  <si>
    <t>27505.80</t>
  </si>
  <si>
    <t>891526.4</t>
  </si>
  <si>
    <t>168.12</t>
  </si>
  <si>
    <t>不高于上年度末净资产</t>
  </si>
  <si>
    <t>48623.40</t>
  </si>
  <si>
    <t>19841.92</t>
  </si>
  <si>
    <t>-52022</t>
  </si>
  <si>
    <t>新业态新模式项目</t>
  </si>
  <si>
    <t>304753.53</t>
  </si>
  <si>
    <t>16023.57</t>
  </si>
  <si>
    <t>126242.99</t>
  </si>
  <si>
    <t>14690.16</t>
  </si>
  <si>
    <t>288099.52</t>
  </si>
  <si>
    <t>3585.48</t>
  </si>
  <si>
    <t>24616.18</t>
  </si>
  <si>
    <t>20611.06</t>
  </si>
  <si>
    <t>1691.07</t>
  </si>
  <si>
    <t>40956.83</t>
  </si>
  <si>
    <t>44545.62</t>
  </si>
  <si>
    <t>5483.82</t>
  </si>
  <si>
    <t>10721.06</t>
  </si>
  <si>
    <t>5861.12</t>
  </si>
  <si>
    <t>9992.28</t>
  </si>
  <si>
    <t>3600</t>
  </si>
  <si>
    <t>600</t>
  </si>
  <si>
    <t>400822.85</t>
  </si>
  <si>
    <t>4009.45</t>
  </si>
  <si>
    <t>384963.12</t>
  </si>
  <si>
    <t>20220730</t>
  </si>
  <si>
    <t>9946.75</t>
  </si>
  <si>
    <t>99934.70</t>
  </si>
  <si>
    <t>1129.39</t>
  </si>
  <si>
    <t>1300</t>
  </si>
  <si>
    <t>260</t>
  </si>
  <si>
    <t>1789.69</t>
  </si>
  <si>
    <t>2097</t>
  </si>
  <si>
    <t>283294.59</t>
  </si>
  <si>
    <t>20200501</t>
  </si>
  <si>
    <t>3796.04</t>
  </si>
  <si>
    <t>1115</t>
  </si>
  <si>
    <t>111.5</t>
  </si>
  <si>
    <t>不高于企业申报金额</t>
  </si>
  <si>
    <t>1239903.27</t>
  </si>
  <si>
    <t>913.4</t>
  </si>
  <si>
    <t>2072.53</t>
  </si>
  <si>
    <t>175492.36</t>
  </si>
  <si>
    <t>3115.09</t>
  </si>
  <si>
    <t>4291.38</t>
  </si>
  <si>
    <t>5859.51</t>
  </si>
  <si>
    <t>ok(研发60w）</t>
  </si>
  <si>
    <t>10301.70</t>
  </si>
  <si>
    <t>6623.43</t>
  </si>
  <si>
    <t>1500</t>
  </si>
  <si>
    <t>ok(注册资本过低)</t>
  </si>
  <si>
    <t>3521.72</t>
  </si>
  <si>
    <t>840928.62</t>
  </si>
  <si>
    <t>2366.01</t>
  </si>
  <si>
    <t>1222</t>
  </si>
  <si>
    <t>240</t>
  </si>
  <si>
    <t>其它</t>
  </si>
  <si>
    <t>GG</t>
  </si>
  <si>
    <t>2920.13</t>
  </si>
  <si>
    <t>资料不全</t>
  </si>
  <si>
    <t>上海市服务业发展引导资金2023年度第二批拟支持项目情况一览表</t>
  </si>
  <si>
    <t>上海钢联电子商务股份有限公司</t>
  </si>
  <si>
    <t>大宗产业链“数智云”决策服务平台</t>
  </si>
  <si>
    <t>上海雷昶科技有限公司</t>
  </si>
  <si>
    <t>基于人工智能的医药智造数字化运营服务平台</t>
  </si>
  <si>
    <t>上海新通联包装股份有限公司</t>
  </si>
  <si>
    <t>包装技术共享服务平台</t>
  </si>
  <si>
    <t>上海极度智慧展览股份有限公司</t>
  </si>
  <si>
    <t>基于数字孪生技术的智能互联汽车展会平台</t>
  </si>
  <si>
    <t>上海多宁生物科技股份有限公司</t>
  </si>
  <si>
    <t>基于人工智能和高通量筛选的高性能CHO细胞培养基一体化定制开发服务平台</t>
  </si>
  <si>
    <t>上海易教科技股份有限公司</t>
  </si>
  <si>
    <t>普惠制科创教育综合服务平台</t>
  </si>
  <si>
    <t>福寿康智慧医疗养老服务（上海）有限公司</t>
  </si>
  <si>
    <t>养老护理人才智能供给服务平台</t>
  </si>
  <si>
    <t>上海顺翼能源科技有限公司</t>
  </si>
  <si>
    <t>智慧能源交通互联网平台服务系统</t>
  </si>
  <si>
    <t>北京外企德科人力资源服务上海有限公司</t>
  </si>
  <si>
    <t>StaffingCloud面向人力资源服务的数智化管理平台</t>
  </si>
  <si>
    <t>当纳利（中国）投资有限公司</t>
  </si>
  <si>
    <t>印刷全链路数字化服务平台</t>
  </si>
  <si>
    <t>众安在线财产保险股份有限公司</t>
  </si>
  <si>
    <t>众安宠物医疗保险智能服务平台</t>
  </si>
  <si>
    <t>上海重塑能源科技有限公司</t>
  </si>
  <si>
    <t>面向大功率燃料电池系统及零部件综合测试服务平台</t>
  </si>
  <si>
    <t>爱孚迪（上海）制造系统工程有限公司</t>
  </si>
  <si>
    <t>新能源动力电池激光焊接关键技术及服务平台</t>
  </si>
  <si>
    <t>上海傲世控制科技股份有限公司</t>
  </si>
  <si>
    <t>高端精密制导系统生产检测数字化平台</t>
  </si>
  <si>
    <t>上海宏英智能科技股份有限公司</t>
  </si>
  <si>
    <t>面向新能源非道路车辆的大功率高集成电动化技术服务平台</t>
  </si>
  <si>
    <t>上海迈睿晟智营销服务有限公司</t>
  </si>
  <si>
    <t>SAAS模式下的消费品智能营销管理云平台</t>
  </si>
  <si>
    <t>上海玟昕科技有限公司</t>
  </si>
  <si>
    <t>半导体环氧高分子材料项目</t>
  </si>
  <si>
    <t>丰羽顺途无人机科技（上海）有限公司</t>
  </si>
  <si>
    <t>丰羽顺途无人机物流服务平台</t>
  </si>
  <si>
    <t>上海显光芯工业软件有限责任公司</t>
  </si>
  <si>
    <t>面向制造业转型升级的智能制造解决方案云平台</t>
  </si>
  <si>
    <t>中铁十五局集团有限公司</t>
  </si>
  <si>
    <t>城市盾构工程建造智能管控平台</t>
  </si>
  <si>
    <t>上海志良电子科技有限公司</t>
  </si>
  <si>
    <t>基于旋翼无人机与卷积神经网络的机动式雷达模拟仿真训练平台</t>
  </si>
  <si>
    <t>上海建筑装饰（集团）有限公司</t>
  </si>
  <si>
    <t>基于高精度三维实景模型的建筑数字化服务管理平台</t>
  </si>
  <si>
    <t>上海贝电实业（集团）股份有限公司</t>
  </si>
  <si>
    <t>基于物联网技术的机房（基站）智能能耗管理系统建设项目</t>
  </si>
  <si>
    <t>上海中科新生命生物科技有限公司</t>
  </si>
  <si>
    <t>CGT产品药学质量控制分析服务平台</t>
  </si>
  <si>
    <t>上海壁仞智能科技有限公司</t>
  </si>
  <si>
    <t>壁仞机器学习平台的开发及应用</t>
  </si>
  <si>
    <t>上海锐翌生物科技有限公司</t>
  </si>
  <si>
    <t>面向结直肠癌早检的数字化检测服务平台</t>
  </si>
  <si>
    <t>自研下一代高性能软件定义分布式存储</t>
  </si>
  <si>
    <t>上海艾为电子技术股份有限公司</t>
  </si>
  <si>
    <t>基于软硬件一体的摄像头(SMA)马达控制处理器研发及产业化服务平台</t>
  </si>
  <si>
    <t>上海清美绿色食品（集团）有限公司</t>
  </si>
  <si>
    <t>面向现代农业供产销一体化的生鲜全产业链新零售示范服务平台</t>
  </si>
  <si>
    <t>闳康技术检测（上海）有限公司</t>
  </si>
  <si>
    <t>面向先进制程及先进封装的半导体检测分析服务能力提升项目</t>
  </si>
  <si>
    <t>英矽智能科技（上海）有限公司</t>
  </si>
  <si>
    <t>基于AI边缘计算的药物靶点发现服务平台</t>
  </si>
  <si>
    <t>运去哪物流科技集团有限公司</t>
  </si>
  <si>
    <t>“运去哪”国际物流综合赋能平台</t>
  </si>
  <si>
    <t>上海云从企业发展有限公司</t>
  </si>
  <si>
    <t>基于国产软硬件的多模态大模型训练和推理服务平台</t>
  </si>
  <si>
    <t>上海银帆信息科技有限公司</t>
  </si>
  <si>
    <t>基于分布式光纤传感的管道安全监测服务平台</t>
  </si>
  <si>
    <t>维亚生物科技（上海）有限公司</t>
  </si>
  <si>
    <t>AI驱动的药物发现服务平台</t>
  </si>
  <si>
    <t>新国脉数字文化股份有限公司</t>
  </si>
  <si>
    <t>面向文旅行业的AIGC多模态内容服务平台</t>
  </si>
  <si>
    <t>涉爆粉尘风险防控及预警一站式服务平台</t>
  </si>
  <si>
    <t>上海电机系统节能工程技术研究中心有限公司</t>
  </si>
  <si>
    <t>行业级电机全生命周期低碳服务平台</t>
  </si>
  <si>
    <t>上海英凡环保科技有限公司</t>
  </si>
  <si>
    <t>废气治理工艺自诊断及在线监测管控平台</t>
  </si>
  <si>
    <t>海仿（上海）科技有限公司</t>
  </si>
  <si>
    <t>国产动力与储能电芯智能仿真分析软件</t>
  </si>
  <si>
    <t>上海熙重科技有限公司</t>
  </si>
  <si>
    <t>面向民生公共服务的“一网通办”智能终端及软件开发服务平台</t>
  </si>
  <si>
    <t>上海易湃富得环保科技有限公司</t>
  </si>
  <si>
    <t>基于多源信息融合的智慧废⽔处理管控平台</t>
  </si>
  <si>
    <t>上海东普信息科技有限公司</t>
  </si>
  <si>
    <t>物流末端协同平台建设</t>
  </si>
  <si>
    <t>上海天玑科技股份有限公司</t>
  </si>
  <si>
    <t>基于北斗和边缘计算的集装箱码头高精度融合定位系统</t>
  </si>
  <si>
    <t>上海埃林哲软件系统股份有限公司</t>
  </si>
  <si>
    <t>鹰π—面向制造企业数字化赋能及协同平台</t>
  </si>
  <si>
    <t>机械工业上海蓝亚石化设备检测所有限公司</t>
  </si>
  <si>
    <t>特种设备安全状态智慧监测诊断平台</t>
  </si>
  <si>
    <t>迪必尔生物工程（上海）有限公司</t>
  </si>
  <si>
    <t>基于一次性生物反应器的干细胞培养工艺优化服务平台</t>
  </si>
  <si>
    <t>上海中联重科桩工机械有限公司</t>
  </si>
  <si>
    <t>面向桩工机械的复杂装备健康管理服务平台</t>
  </si>
  <si>
    <t>上海安谱璀世标准技术服务有限公司</t>
  </si>
  <si>
    <t>食品安全和环境检测标准物质的研发定制及定值服务协同管理平台</t>
  </si>
  <si>
    <t>上海奥星制药技术装备有限公司</t>
  </si>
  <si>
    <t>面向高端洁净装备的工艺验证服务平台</t>
  </si>
  <si>
    <t>上海弘玑信息技术有限公司</t>
  </si>
  <si>
    <t>面向制造业的机器人流程自动化管理平台</t>
  </si>
  <si>
    <t>上海优咔网络科技有限公司</t>
  </si>
  <si>
    <t>5G车联网运营服务平台</t>
  </si>
  <si>
    <t>上海市建筑科学研究院有限公司</t>
  </si>
  <si>
    <t>基于人工智能的交通基础设施综合检测服务平台</t>
  </si>
  <si>
    <t>克丽缇娜（中国）贸易有限公司</t>
  </si>
  <si>
    <t>基于大健康生活美容服务+新服务的数字化平台</t>
  </si>
  <si>
    <t>上海瀚海检测技术股份有限公司</t>
  </si>
  <si>
    <t>密闭空间环境分析与综合检测服务平台</t>
  </si>
  <si>
    <t>易保网络技术（上海）有限公司</t>
  </si>
  <si>
    <t>“上海标准”支持的嵌入式保险全球服务云中台</t>
  </si>
  <si>
    <t>上海森耀炘医科技有限公司</t>
  </si>
  <si>
    <t>面向肿瘤科研的统一数据服务平台</t>
  </si>
  <si>
    <t>上海观合医药科技股份有限公司</t>
  </si>
  <si>
    <t>细胞疗法临床研究服务平台能力提升项目</t>
  </si>
  <si>
    <t>上海时代天使医疗器械有限公司</t>
  </si>
  <si>
    <t>面向口腔健康的辅助智能检查、诊断和诊疗服务平台</t>
  </si>
  <si>
    <t>上海矽睿科技股份有限公司</t>
  </si>
  <si>
    <t>六轴IMU（惯性测量单元）传感器技术开发及产业化</t>
  </si>
  <si>
    <t>上海晓途网络科技有限公司</t>
  </si>
  <si>
    <t>基于航旅场景全链路数字化管理平台</t>
  </si>
  <si>
    <t>上海威士顿信息技术股份有限公司</t>
  </si>
  <si>
    <t>基于业务中台的MOM生产运营管理一体化平台</t>
  </si>
  <si>
    <t>转报单位</t>
  </si>
  <si>
    <t>申报数量</t>
  </si>
  <si>
    <t>通过数量</t>
  </si>
  <si>
    <t>未通过数量</t>
  </si>
  <si>
    <t>通过比例</t>
  </si>
  <si>
    <t>杨浦区</t>
  </si>
  <si>
    <t>宝山区</t>
  </si>
  <si>
    <t>嘉定区</t>
  </si>
  <si>
    <t>青浦区</t>
  </si>
  <si>
    <t>徐汇区</t>
  </si>
  <si>
    <t>普陀区</t>
  </si>
  <si>
    <t>长宁区</t>
  </si>
  <si>
    <t>崇明区</t>
  </si>
  <si>
    <t>闵行区</t>
  </si>
  <si>
    <t>静安区</t>
  </si>
  <si>
    <t>虹口区</t>
  </si>
  <si>
    <t>黄浦区</t>
  </si>
  <si>
    <t>奉贤区</t>
  </si>
  <si>
    <t>金山区</t>
  </si>
  <si>
    <t>松江区</t>
  </si>
  <si>
    <t>领域</t>
  </si>
  <si>
    <t>评审数量</t>
  </si>
  <si>
    <t>　合计</t>
  </si>
  <si>
    <t>柯林</t>
  </si>
  <si>
    <t>龚朱</t>
  </si>
  <si>
    <t>陆怡</t>
  </si>
  <si>
    <t>许明飞</t>
  </si>
  <si>
    <t>项目组</t>
  </si>
  <si>
    <t>组</t>
  </si>
  <si>
    <t>改票F</t>
  </si>
  <si>
    <t>改票G</t>
  </si>
  <si>
    <t>待定</t>
  </si>
  <si>
    <t>放弃</t>
  </si>
  <si>
    <t>改票c</t>
  </si>
  <si>
    <t>答辩地点</t>
  </si>
  <si>
    <t>第五会议室</t>
  </si>
  <si>
    <t>黄海艇</t>
  </si>
  <si>
    <t>黄奕</t>
  </si>
  <si>
    <t>王强</t>
  </si>
  <si>
    <t>王宇颖</t>
  </si>
  <si>
    <t>赵广君</t>
  </si>
  <si>
    <t>丁臻敏</t>
  </si>
  <si>
    <t>张福奇</t>
  </si>
  <si>
    <t>缪军</t>
  </si>
  <si>
    <t>李莉</t>
  </si>
  <si>
    <t>孔利加</t>
  </si>
  <si>
    <t>陈晓明</t>
  </si>
  <si>
    <t>黄海量</t>
  </si>
  <si>
    <t>陈琦芳</t>
  </si>
  <si>
    <t>明新国</t>
  </si>
  <si>
    <t>郑忠斌</t>
  </si>
  <si>
    <t>汤红涛</t>
  </si>
  <si>
    <t>杨敬淳</t>
  </si>
  <si>
    <t>王旭岗</t>
  </si>
  <si>
    <t>钱家泽</t>
  </si>
  <si>
    <t>郭薇</t>
  </si>
  <si>
    <t>何怡</t>
  </si>
  <si>
    <t>赵勇</t>
  </si>
  <si>
    <t>裘薇</t>
  </si>
  <si>
    <t>得分</t>
  </si>
  <si>
    <t>基础分</t>
  </si>
  <si>
    <t>基础分以上企业占比</t>
  </si>
  <si>
    <t>129个</t>
  </si>
  <si>
    <t>上海市大数据股份公司</t>
  </si>
  <si>
    <t>无信用分</t>
  </si>
  <si>
    <t>纸质版核对</t>
  </si>
  <si>
    <t>审核</t>
  </si>
  <si>
    <t>x</t>
  </si>
  <si>
    <t>创投引导基金参股子基金</t>
  </si>
  <si>
    <t>基金名称</t>
  </si>
  <si>
    <t>上海千骥生物医药创业投资有限公司</t>
  </si>
  <si>
    <t>上海时空五星创业投资合伙企业(有限合伙)</t>
  </si>
  <si>
    <t>上海联升创业投资有限公司</t>
  </si>
  <si>
    <t>上海张江火炬创业投资有限公司500万</t>
  </si>
  <si>
    <t>上海华芯创业投资企业</t>
  </si>
  <si>
    <t>上海诚毅新能源创业投资有限公司</t>
  </si>
  <si>
    <t>上海物联网创业投资基金合伙企业(有限合伙)</t>
  </si>
  <si>
    <t>上海遨问创业投资合伙企业(有限合伙)</t>
  </si>
  <si>
    <r>
      <rPr>
        <sz val="10"/>
        <color theme="1"/>
        <rFont val="宋体"/>
        <charset val="134"/>
      </rPr>
      <t>1.安赐资本：2750万元；
2.完美世界领投13000万元
3.二六三网络通信股份有限公司：4000万元；
4.苏州龙遨泛人工智能高科技投资中心：4000万元：
5.</t>
    </r>
    <r>
      <rPr>
        <sz val="10"/>
        <color rgb="FFFF0000"/>
        <rFont val="宋体"/>
        <charset val="134"/>
      </rPr>
      <t>达晨</t>
    </r>
    <r>
      <rPr>
        <sz val="10"/>
        <color theme="1"/>
        <rFont val="宋体"/>
        <charset val="134"/>
      </rPr>
      <t>、洪泰、湖南文化旅游创业投资等3亿元。</t>
    </r>
  </si>
  <si>
    <t>上海中卫创业投资中心(有限合伙)</t>
  </si>
  <si>
    <t>戈壁盈智(上海)创业投资合伙企业(有限合伙)</t>
  </si>
  <si>
    <t>宜信新金融产业基金5746万元，点亮基金750万元</t>
  </si>
  <si>
    <r>
      <rPr>
        <sz val="10"/>
        <color theme="1"/>
        <rFont val="宋体"/>
        <charset val="134"/>
      </rPr>
      <t>宜信新金融产业基金</t>
    </r>
    <r>
      <rPr>
        <sz val="10"/>
        <color rgb="FFFF0000"/>
        <rFont val="宋体"/>
        <charset val="134"/>
      </rPr>
      <t>47585.87</t>
    </r>
    <r>
      <rPr>
        <sz val="10"/>
        <color theme="1"/>
        <rFont val="宋体"/>
        <charset val="134"/>
      </rPr>
      <t>万元，点亮基金750万元</t>
    </r>
  </si>
  <si>
    <t>上海武岳峰创业投资合伙企业(有限合伙)</t>
  </si>
  <si>
    <t>上海艾云慧信创业投资有限公司</t>
  </si>
  <si>
    <t>上海起乾点坤创业投资合伙企业(有限合伙)</t>
  </si>
  <si>
    <t>是，累计融资21821万元。
天使轮创徒、国科嘉和550万元
A轮IDG、科沃斯3297万元
B轮金浦13974万元
B+轮浦东科创、张江科投4000万元</t>
  </si>
  <si>
    <t>创新工场维申(上海)创业投资中心(有限合伙)</t>
  </si>
  <si>
    <r>
      <rPr>
        <sz val="10"/>
        <color theme="1"/>
        <rFont val="宋体"/>
        <charset val="134"/>
      </rPr>
      <t>是，E轮融资3.15亿美金，由云锋基金领投，中国国有企业结构调整基金、中投海外联合领投，普洛斯建发基金、建发新兴投资跟投，老股东钟鼎资本、元生资本、腾讯、老虎基金、经纬中国、君联资本、</t>
    </r>
    <r>
      <rPr>
        <sz val="10"/>
        <color rgb="FFFF0000"/>
        <rFont val="宋体"/>
        <charset val="134"/>
      </rPr>
      <t>同创伟业</t>
    </r>
    <r>
      <rPr>
        <sz val="10"/>
        <color theme="1"/>
        <rFont val="宋体"/>
        <charset val="134"/>
      </rPr>
      <t>跟投。</t>
    </r>
  </si>
  <si>
    <t>上海同创伟业共享创业投资合伙企业(有限合伙)</t>
  </si>
  <si>
    <t>天云睿海(上海)创业投资企业</t>
  </si>
  <si>
    <t>上海正赛联创业投资有限公司</t>
  </si>
  <si>
    <r>
      <rPr>
        <sz val="10"/>
        <color theme="1"/>
        <rFont val="宋体"/>
        <charset val="134"/>
      </rPr>
      <t>高榕资本、</t>
    </r>
    <r>
      <rPr>
        <sz val="10"/>
        <color rgb="FFFF0000"/>
        <rFont val="宋体"/>
        <charset val="134"/>
      </rPr>
      <t>达晨财智</t>
    </r>
    <r>
      <rPr>
        <sz val="10"/>
        <color theme="1"/>
        <rFont val="宋体"/>
        <charset val="134"/>
      </rPr>
      <t>、红杉资本、今日资本等</t>
    </r>
  </si>
  <si>
    <t>上海联创永钦创业投资企业(有限合伙)</t>
  </si>
  <si>
    <r>
      <rPr>
        <sz val="10"/>
        <color theme="1"/>
        <rFont val="宋体"/>
        <charset val="134"/>
      </rPr>
      <t xml:space="preserve">上海生生物流有限公司为生生供应链管理（上海）有限公司100%控股公司
生生供应链管理（上海）有限公司已获得投资情况：
2018/9/29 </t>
    </r>
    <r>
      <rPr>
        <sz val="10"/>
        <color rgb="FFFF0000"/>
        <rFont val="宋体"/>
        <charset val="134"/>
      </rPr>
      <t>上海杏泽兴禾投资管理中心（有限合伙）</t>
    </r>
    <r>
      <rPr>
        <sz val="10"/>
        <color theme="1"/>
        <rFont val="宋体"/>
        <charset val="134"/>
      </rPr>
      <t xml:space="preserve"> 1470.5882万元
2020/10/30 上海瑀坤创业投资中心（有限合伙）500万元
</t>
    </r>
  </si>
  <si>
    <t>上海景嘉创业接力投资中心(有限合伙)</t>
  </si>
  <si>
    <t>上海达晨恒胜创业投资中心(有限合伙)</t>
  </si>
  <si>
    <r>
      <rPr>
        <sz val="10"/>
        <color rgb="FFFF0000"/>
        <rFont val="宋体"/>
        <charset val="134"/>
      </rPr>
      <t>创业接力基金</t>
    </r>
    <r>
      <rPr>
        <sz val="10"/>
        <color theme="1"/>
        <rFont val="宋体"/>
        <charset val="134"/>
      </rPr>
      <t>，6000万，A轮</t>
    </r>
  </si>
  <si>
    <t>上海泰山天颐创业投资合伙企业(有限合伙)</t>
  </si>
  <si>
    <t>上海开物兴晖创业投资合伙企业(有限合伙)</t>
  </si>
  <si>
    <t>上海商投磐石创业投资合伙企业(有限合伙)</t>
  </si>
  <si>
    <r>
      <rPr>
        <sz val="10"/>
        <color theme="1"/>
        <rFont val="宋体"/>
        <charset val="134"/>
      </rPr>
      <t xml:space="preserve">天使轮奥利锋300万
</t>
    </r>
    <r>
      <rPr>
        <sz val="10"/>
        <color rgb="FFFF0000"/>
        <rFont val="宋体"/>
        <charset val="134"/>
      </rPr>
      <t>合之力泓远</t>
    </r>
    <r>
      <rPr>
        <sz val="10"/>
        <color theme="1"/>
        <rFont val="宋体"/>
        <charset val="134"/>
      </rPr>
      <t xml:space="preserve">200万
A轮 经纬 2400万
B轮 复翔 二期 612.2449万 </t>
    </r>
  </si>
  <si>
    <r>
      <rPr>
        <sz val="9"/>
        <color rgb="FF00B050"/>
        <rFont val="宋体"/>
        <charset val="134"/>
      </rPr>
      <t>合之力泓远</t>
    </r>
    <r>
      <rPr>
        <sz val="9"/>
        <color rgb="FF00B050"/>
        <rFont val="Calibri"/>
        <charset val="134"/>
      </rPr>
      <t>(</t>
    </r>
    <r>
      <rPr>
        <sz val="9"/>
        <color rgb="FF00B050"/>
        <rFont val="宋体"/>
        <charset val="134"/>
      </rPr>
      <t>上海</t>
    </r>
    <r>
      <rPr>
        <sz val="9"/>
        <color rgb="FF00B050"/>
        <rFont val="Calibri"/>
        <charset val="134"/>
      </rPr>
      <t>)</t>
    </r>
    <r>
      <rPr>
        <sz val="9"/>
        <color rgb="FF00B050"/>
        <rFont val="宋体"/>
        <charset val="134"/>
      </rPr>
      <t>创业投资中心</t>
    </r>
    <r>
      <rPr>
        <sz val="9"/>
        <color rgb="FF00B050"/>
        <rFont val="Calibri"/>
        <charset val="134"/>
      </rPr>
      <t>(</t>
    </r>
    <r>
      <rPr>
        <sz val="9"/>
        <color rgb="FF00B050"/>
        <rFont val="宋体"/>
        <charset val="134"/>
      </rPr>
      <t>有限合伙</t>
    </r>
    <r>
      <rPr>
        <sz val="9"/>
        <color rgb="FF00B050"/>
        <rFont val="Calibri"/>
        <charset val="134"/>
      </rPr>
      <t>)</t>
    </r>
  </si>
  <si>
    <t>▲</t>
  </si>
  <si>
    <t>2014年9月
早于2018</t>
  </si>
  <si>
    <t>上海真金高技术服务业创业投资中心(有限合伙)</t>
  </si>
  <si>
    <t>上海中嘉兴华创业投资合伙企业(有限合伙)</t>
  </si>
  <si>
    <t>上海德丰杰龙升创业投资合伙企业(有限合伙)</t>
  </si>
  <si>
    <t>1、股权融资 1000万人民币 硅谷天堂；2、B轮  3960万人民币 理成资产；3、A轮 数千万人民 币 红杉资本；4、天使轮 1亿人民币 紫槐资本 红杉资本 宁波蓝郡 投资管理有限公司；5、在新三板融资过程中 获得数亿融资</t>
  </si>
  <si>
    <t>上海和君欣盛创业投资合伙企业(有限合伙)</t>
  </si>
  <si>
    <t>上海力合清源创业投资合伙企业(有限合伙)</t>
  </si>
  <si>
    <t>上海国盛古贤创业投资合伙企业(有限合伙)</t>
  </si>
  <si>
    <t>上海盛今创业投资有限公司</t>
  </si>
  <si>
    <t>上海锐合新信创业投资中心(有限合伙)</t>
  </si>
  <si>
    <t>上海建信康颖创业投资合伙企业(有限合伙)</t>
  </si>
  <si>
    <t>上海科技创业投资股份有限公司，13000万；
上海科创新晨创业投资管理合伙企业（有限合伙），201.5万；
宁波杉瑞股权投资基金合伙企业（有限合伙），97500万</t>
  </si>
  <si>
    <t>是（未见证明材料）</t>
  </si>
  <si>
    <t>上海红星宏易创业投资合伙企业(有限合伙)</t>
  </si>
  <si>
    <t>上海联新行毅创业投资中心(有限合伙)</t>
  </si>
  <si>
    <t>上海创业接力泰礼创业投资中心(有限合伙)</t>
  </si>
  <si>
    <t>上海贝琛网森创业投资合伙企业(有限合伙)</t>
  </si>
  <si>
    <t>上海正海聚弘创业投资中心(有限合伙)</t>
  </si>
  <si>
    <t>上海科鑫添富创业投资合伙企业(有限合伙)</t>
  </si>
  <si>
    <t>上海国鸿智臻投资合伙企业(有限合伙)</t>
  </si>
  <si>
    <t>C-2轮 1150万（南京扬子区块链股权投资合伙企业（有限合伙））</t>
  </si>
  <si>
    <r>
      <rPr>
        <sz val="9"/>
        <color rgb="FF00B050"/>
        <rFont val="等线"/>
        <charset val="134"/>
        <scheme val="minor"/>
      </rPr>
      <t>上海千骥星鹤创业投资中心</t>
    </r>
    <r>
      <rPr>
        <sz val="9"/>
        <color rgb="FF00B050"/>
        <rFont val="等线"/>
        <charset val="134"/>
        <scheme val="minor"/>
      </rPr>
      <t>(</t>
    </r>
    <r>
      <rPr>
        <sz val="9"/>
        <color rgb="FF00B050"/>
        <rFont val="等线"/>
        <charset val="134"/>
        <scheme val="minor"/>
      </rPr>
      <t>有限合伙</t>
    </r>
    <r>
      <rPr>
        <sz val="9"/>
        <color rgb="FF00B050"/>
        <rFont val="等线"/>
        <charset val="134"/>
        <scheme val="minor"/>
      </rPr>
      <t>)</t>
    </r>
  </si>
  <si>
    <t>上海汉理前骏创业投资合伙企业(有限合伙)</t>
  </si>
  <si>
    <r>
      <rPr>
        <sz val="9"/>
        <color rgb="FF00B050"/>
        <rFont val="等线"/>
        <charset val="134"/>
        <scheme val="minor"/>
      </rPr>
      <t>上海遨问乙期创业投资合伙企业</t>
    </r>
    <r>
      <rPr>
        <sz val="9"/>
        <color rgb="FF00B050"/>
        <rFont val="等线"/>
        <charset val="134"/>
        <scheme val="minor"/>
      </rPr>
      <t>(</t>
    </r>
    <r>
      <rPr>
        <sz val="9"/>
        <color rgb="FF00B050"/>
        <rFont val="等线"/>
        <charset val="134"/>
        <scheme val="minor"/>
      </rPr>
      <t>有限合伙</t>
    </r>
    <r>
      <rPr>
        <sz val="9"/>
        <color rgb="FF00B050"/>
        <rFont val="等线"/>
        <charset val="134"/>
        <scheme val="minor"/>
      </rPr>
      <t>)</t>
    </r>
  </si>
  <si>
    <t>上海联升承业创业投资有限公司</t>
  </si>
  <si>
    <t>43家，疑似1家</t>
  </si>
  <si>
    <t>上海邦明志初创业投资中心(有限合伙)</t>
  </si>
  <si>
    <t>上海安芙兰创业投资合伙企业(有限合伙)</t>
  </si>
  <si>
    <t>上海沃燕创业投资合伙企业(有限合伙)</t>
  </si>
  <si>
    <t>上海高林厚健创业投资合伙企业(有限合伙)</t>
  </si>
  <si>
    <t>上海洪峰创业投资合伙企业(有限合伙)</t>
  </si>
  <si>
    <r>
      <rPr>
        <sz val="9"/>
        <color rgb="FF00B050"/>
        <rFont val="宋体"/>
        <charset val="134"/>
      </rPr>
      <t>上海物联网二期创业投资基金合伙企业</t>
    </r>
    <r>
      <rPr>
        <sz val="9"/>
        <color rgb="FF00B050"/>
        <rFont val="等线"/>
        <charset val="134"/>
        <scheme val="minor"/>
      </rPr>
      <t>(</t>
    </r>
    <r>
      <rPr>
        <sz val="9"/>
        <color rgb="FF00B050"/>
        <rFont val="等线"/>
        <charset val="134"/>
        <scheme val="minor"/>
      </rPr>
      <t>有限合伙</t>
    </r>
    <r>
      <rPr>
        <sz val="9"/>
        <color rgb="FF00B050"/>
        <rFont val="等线"/>
        <charset val="134"/>
        <scheme val="minor"/>
      </rPr>
      <t>)</t>
    </r>
  </si>
  <si>
    <t>上海懿添新能源创业投资合伙企业(有限合伙)</t>
  </si>
  <si>
    <t>上海恒赛青熙创业投资中心(有限合伙)</t>
  </si>
  <si>
    <t>上海云奇网创创业投资中心(有限合伙)</t>
  </si>
  <si>
    <t>上海肆祺创业投资中心(有限合伙)</t>
  </si>
  <si>
    <r>
      <rPr>
        <sz val="9"/>
        <color rgb="FF00B050"/>
        <rFont val="等线"/>
        <charset val="134"/>
        <scheme val="minor"/>
      </rPr>
      <t>上海真金大健康创业投资中心</t>
    </r>
    <r>
      <rPr>
        <sz val="9"/>
        <color rgb="FF00B050"/>
        <rFont val="等线"/>
        <charset val="134"/>
        <scheme val="minor"/>
      </rPr>
      <t>(</t>
    </r>
    <r>
      <rPr>
        <sz val="9"/>
        <color rgb="FF00B050"/>
        <rFont val="等线"/>
        <charset val="134"/>
        <scheme val="minor"/>
      </rPr>
      <t>有限合伙</t>
    </r>
    <r>
      <rPr>
        <sz val="9"/>
        <color rgb="FF00B050"/>
        <rFont val="等线"/>
        <charset val="134"/>
        <scheme val="minor"/>
      </rPr>
      <t>)(</t>
    </r>
    <r>
      <rPr>
        <sz val="9"/>
        <color rgb="FF00B050"/>
        <rFont val="等线"/>
        <charset val="134"/>
        <scheme val="minor"/>
      </rPr>
      <t>筹</t>
    </r>
    <r>
      <rPr>
        <sz val="9"/>
        <color rgb="FF00B050"/>
        <rFont val="等线"/>
        <charset val="134"/>
        <scheme val="minor"/>
      </rPr>
      <t>)</t>
    </r>
  </si>
  <si>
    <t>上海如悟创业投资合伙企业(有限合伙)</t>
  </si>
  <si>
    <r>
      <rPr>
        <sz val="9"/>
        <color rgb="FF00B050"/>
        <rFont val="等线"/>
        <charset val="134"/>
        <scheme val="minor"/>
      </rPr>
      <t>上海戈壁企灵创业投资合伙企业</t>
    </r>
    <r>
      <rPr>
        <sz val="9"/>
        <color rgb="FF00B050"/>
        <rFont val="等线"/>
        <charset val="134"/>
        <scheme val="minor"/>
      </rPr>
      <t>(</t>
    </r>
    <r>
      <rPr>
        <sz val="9"/>
        <color rgb="FF00B050"/>
        <rFont val="等线"/>
        <charset val="134"/>
        <scheme val="minor"/>
      </rPr>
      <t>有限合伙</t>
    </r>
    <r>
      <rPr>
        <sz val="9"/>
        <color rgb="FF00B050"/>
        <rFont val="等线"/>
        <charset val="134"/>
        <scheme val="minor"/>
      </rPr>
      <t>)</t>
    </r>
  </si>
  <si>
    <r>
      <rPr>
        <sz val="9"/>
        <color rgb="FF00B050"/>
        <rFont val="等线"/>
        <charset val="134"/>
        <scheme val="minor"/>
      </rPr>
      <t>上海武岳峰集成电路股权投资合伙企业</t>
    </r>
    <r>
      <rPr>
        <sz val="9"/>
        <color rgb="FF00B050"/>
        <rFont val="等线"/>
        <charset val="134"/>
        <scheme val="minor"/>
      </rPr>
      <t>(</t>
    </r>
    <r>
      <rPr>
        <sz val="9"/>
        <color rgb="FF00B050"/>
        <rFont val="等线"/>
        <charset val="134"/>
        <scheme val="minor"/>
      </rPr>
      <t>有限合伙</t>
    </r>
    <r>
      <rPr>
        <sz val="9"/>
        <color rgb="FF00B050"/>
        <rFont val="等线"/>
        <charset val="134"/>
        <scheme val="minor"/>
      </rPr>
      <t>)</t>
    </r>
  </si>
  <si>
    <r>
      <rPr>
        <sz val="9"/>
        <color rgb="FF00B050"/>
        <rFont val="等线"/>
        <charset val="134"/>
        <scheme val="minor"/>
      </rPr>
      <t>上海武岳峰二期集成电路股权投资合伙企业</t>
    </r>
    <r>
      <rPr>
        <sz val="9"/>
        <color rgb="FF00B050"/>
        <rFont val="等线"/>
        <charset val="134"/>
        <scheme val="minor"/>
      </rPr>
      <t>(</t>
    </r>
    <r>
      <rPr>
        <sz val="9"/>
        <color rgb="FF00B050"/>
        <rFont val="等线"/>
        <charset val="134"/>
        <scheme val="minor"/>
      </rPr>
      <t>有限合伙</t>
    </r>
    <r>
      <rPr>
        <sz val="9"/>
        <color rgb="FF00B050"/>
        <rFont val="等线"/>
        <charset val="134"/>
        <scheme val="minor"/>
      </rPr>
      <t>)</t>
    </r>
  </si>
  <si>
    <t>上海双创投资中心(有限合伙)</t>
  </si>
  <si>
    <t>上海绿色技术创业投资中心(有限合伙)</t>
  </si>
  <si>
    <t>国投(上海)科技成果转化创业投资基金企业(有限合伙)</t>
  </si>
  <si>
    <t>天使引导基金参股子基金</t>
  </si>
  <si>
    <r>
      <rPr>
        <sz val="9"/>
        <color rgb="FF00B050"/>
        <rFont val="宋体"/>
        <charset val="134"/>
      </rPr>
      <t>上海礼安创业投资中心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</si>
  <si>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上海星湾创业投资合伙企业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</si>
  <si>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上海浦软晨汇创业投资中心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</si>
  <si>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上海无穹创业投资中心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</si>
  <si>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探针</t>
    </r>
    <r>
      <rPr>
        <sz val="9"/>
        <color rgb="FF00B050"/>
        <rFont val="Calibri"/>
        <charset val="134"/>
      </rPr>
      <t>(</t>
    </r>
    <r>
      <rPr>
        <sz val="9"/>
        <color rgb="FF00B050"/>
        <rFont val="宋体"/>
        <charset val="134"/>
      </rPr>
      <t>上海</t>
    </r>
    <r>
      <rPr>
        <sz val="9"/>
        <color rgb="FF00B050"/>
        <rFont val="Calibri"/>
        <charset val="134"/>
      </rPr>
      <t>)</t>
    </r>
    <r>
      <rPr>
        <sz val="9"/>
        <color rgb="FF00B050"/>
        <rFont val="宋体"/>
        <charset val="134"/>
      </rPr>
      <t>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</si>
  <si>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上海国灏创业投资合伙企业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</si>
  <si>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上海凯风长养创业投资合伙企业</t>
    </r>
    <r>
      <rPr>
        <sz val="9"/>
        <color rgb="FF00B050"/>
        <rFont val="Calibri"/>
        <charset val="134"/>
      </rPr>
      <t>(</t>
    </r>
    <r>
      <rPr>
        <sz val="9"/>
        <color rgb="FF00B050"/>
        <rFont val="宋体"/>
        <charset val="134"/>
      </rPr>
      <t>有限合伙</t>
    </r>
    <r>
      <rPr>
        <sz val="9"/>
        <color rgb="FF00B050"/>
        <rFont val="Calibri"/>
        <charset val="134"/>
      </rPr>
      <t>)</t>
    </r>
  </si>
  <si>
    <t>上海点甲创业投资有限公司</t>
  </si>
  <si>
    <r>
      <rPr>
        <sz val="9"/>
        <color rgb="FF00B050"/>
        <rFont val="宋体"/>
        <charset val="134"/>
      </rPr>
      <t>上海衡星创业投资中心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</si>
  <si>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上海长传石创业投资合伙企业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</si>
  <si>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上海源子创业投资中心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</si>
  <si>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上海麦腾永联创业投资合伙企业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</si>
  <si>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上海麒翼智娱创业投资合伙企业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</si>
  <si>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上海瑞创悦盟创业投资合伙企业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</si>
  <si>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上海易屹创业投资中心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</si>
  <si>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上海英诺众连创业投资中心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</si>
  <si>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上海道彤清辉创业投资中心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</si>
  <si>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上海昕朴创业投资合伙企业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</si>
  <si>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上海莘毅鑫创业投资合伙企业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</si>
  <si>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上海联创君潭创业投资中心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</si>
  <si>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上海旌隆创业投资合伙企业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</si>
  <si>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上海鼎羿创业投资中心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</si>
  <si>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上海乐雍投资中心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</si>
  <si>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上海光诺源创业投资合伙企业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</si>
  <si>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上海吴君创业投资合伙企业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</si>
  <si>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上海七鹏创业投资中心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</si>
  <si>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上海网卓资产管理中心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</si>
  <si>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上海海脉德衍禧创业投资合伙企业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</si>
  <si>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上海岱旭创业投资合伙企业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</si>
  <si>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上海锐合雄星企业管理中心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</si>
  <si>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联通新沃</t>
    </r>
    <r>
      <rPr>
        <sz val="9"/>
        <color rgb="FF00B050"/>
        <rFont val="Calibri"/>
        <charset val="134"/>
      </rPr>
      <t>(</t>
    </r>
    <r>
      <rPr>
        <sz val="9"/>
        <color rgb="FF00B050"/>
        <rFont val="宋体"/>
        <charset val="134"/>
      </rPr>
      <t>上海</t>
    </r>
    <r>
      <rPr>
        <sz val="9"/>
        <color rgb="FF00B050"/>
        <rFont val="Calibri"/>
        <charset val="134"/>
      </rPr>
      <t>)</t>
    </r>
    <r>
      <rPr>
        <sz val="9"/>
        <color rgb="FF00B050"/>
        <rFont val="宋体"/>
        <charset val="134"/>
      </rPr>
      <t>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</si>
  <si>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上海麒翼明娱创业投资合伙企业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</si>
  <si>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上海青望投资合伙企业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</si>
  <si>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上海众数联颂投资合伙企业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</si>
  <si>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上海国弘华钜投资中心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</si>
  <si>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上海观目投资管理合伙企业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</si>
  <si>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上海凡竹投资合伙企业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</si>
  <si>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上海杏泽兴源创业投资中心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</si>
  <si>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上海小橡创业投资合伙企业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</si>
  <si>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上海源星志胤创业投资合伙企业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</si>
  <si>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等线"/>
        <charset val="134"/>
        <scheme val="minor"/>
      </rPr>
      <t>上海霞雯创业投资合伙企业</t>
    </r>
    <r>
      <rPr>
        <sz val="9"/>
        <color rgb="FF00B050"/>
        <rFont val="Calibri"/>
        <charset val="134"/>
      </rPr>
      <t>(</t>
    </r>
    <r>
      <rPr>
        <sz val="9"/>
        <color rgb="FF00B050"/>
        <rFont val="等线"/>
        <charset val="134"/>
        <scheme val="minor"/>
      </rPr>
      <t>有限合伙</t>
    </r>
    <r>
      <rPr>
        <sz val="9"/>
        <color rgb="FF00B050"/>
        <rFont val="Calibri"/>
        <charset val="134"/>
      </rPr>
      <t>)</t>
    </r>
  </si>
  <si>
    <t>长宁上海虹桥临空经济园区  北至苏州河，东至淞虹路，南至迎宾一路，西至长宁区区界和红桥机场，主导产业为航空服务业、时尚创意产业。</t>
  </si>
  <si>
    <t>长宁区通协路269号5号楼3楼</t>
  </si>
  <si>
    <t>方向不符合</t>
  </si>
  <si>
    <t>长宁区通协路288号旭辉国际1号楼408室</t>
  </si>
  <si>
    <t>静安区石门二路258号</t>
  </si>
  <si>
    <t>建设地点不在黄浦区</t>
  </si>
  <si>
    <t>黄浦外滩滨江高端服务业创新发展示范区 北至苏州河南岸，东至黄浦江，南至黄浦江，西至河南中路-人民路-中华路-桑园街-陆家浜路-制造局路-斜土路-瑞金南路一线，主导产业为以金融和创意为代表的高端服务业等。</t>
  </si>
  <si>
    <t>徐汇区定安路55号徐汇万科中心A座17楼</t>
  </si>
  <si>
    <t>光明乳业“随心订”平台赋能转型升级项目（一期）</t>
  </si>
  <si>
    <t>普陀桃浦智创城 东临中环线，西接外环线，北靠沪嘉高速，南邻沪宁铁路。主导产业为智能科技、智造研发、生命健康产业。</t>
  </si>
  <si>
    <t>普陀区敦煌路9号</t>
  </si>
  <si>
    <t>基本符合（智能科技）</t>
  </si>
  <si>
    <t>普陀区祁连山路111弄11号楼</t>
  </si>
  <si>
    <t>基本符合（生命健康产业）</t>
  </si>
  <si>
    <t>青浦西虹桥商务区，会展服务、北斗导航与位置服务、国际贸易、文化创意产业</t>
  </si>
  <si>
    <t>青浦区高光路215弄99号4号楼</t>
  </si>
  <si>
    <t>青浦区徐民东路308弄6号楼</t>
  </si>
  <si>
    <t>2021年第一批项目转报情况表</t>
  </si>
  <si>
    <t>转报项目数
（个）</t>
  </si>
  <si>
    <t>重大示范项目（个）</t>
  </si>
  <si>
    <t>净资产为负项目（个）</t>
  </si>
  <si>
    <t>转报函</t>
  </si>
  <si>
    <t>纸质材料</t>
  </si>
  <si>
    <t>√</t>
  </si>
  <si>
    <t>浦东</t>
  </si>
  <si>
    <t>下周五</t>
  </si>
  <si>
    <t>联合盖章</t>
  </si>
  <si>
    <t>其中</t>
  </si>
  <si>
    <t>含“数字”项目</t>
  </si>
  <si>
    <t>“数字化” 25个</t>
  </si>
</sst>
</file>

<file path=xl/styles.xml><?xml version="1.0" encoding="utf-8"?>
<styleSheet xmlns="http://schemas.openxmlformats.org/spreadsheetml/2006/main" xmlns:xr9="http://schemas.microsoft.com/office/spreadsheetml/2016/revision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
    <numFmt numFmtId="178" formatCode="0.00_ "/>
    <numFmt numFmtId="179" formatCode="0.0%"/>
    <numFmt numFmtId="180" formatCode="0_ "/>
    <numFmt numFmtId="181" formatCode="0.0_ "/>
    <numFmt numFmtId="182" formatCode="#,##0_ "/>
    <numFmt numFmtId="183" formatCode="000000"/>
    <numFmt numFmtId="184" formatCode="[$-F800]dddd\,\ mmmm\ dd\,\ yyyy"/>
    <numFmt numFmtId="185" formatCode="0_);[Red]\(0\)"/>
    <numFmt numFmtId="186" formatCode="0.00_);[Red]\(0.00\)"/>
  </numFmts>
  <fonts count="84">
    <font>
      <sz val="11"/>
      <color theme="1"/>
      <name val="等线"/>
      <charset val="134"/>
      <scheme val="minor"/>
    </font>
    <font>
      <b/>
      <sz val="11"/>
      <color theme="1"/>
      <name val="等线"/>
      <charset val="134"/>
      <scheme val="minor"/>
    </font>
    <font>
      <sz val="11"/>
      <name val="等线"/>
      <charset val="134"/>
      <scheme val="minor"/>
    </font>
    <font>
      <sz val="11"/>
      <color rgb="FFFF0000"/>
      <name val="等线"/>
      <charset val="134"/>
      <scheme val="minor"/>
    </font>
    <font>
      <b/>
      <sz val="11"/>
      <name val="等线"/>
      <charset val="134"/>
      <scheme val="minor"/>
    </font>
    <font>
      <sz val="10"/>
      <color theme="1"/>
      <name val="等线"/>
      <charset val="134"/>
      <scheme val="minor"/>
    </font>
    <font>
      <b/>
      <sz val="10"/>
      <name val="SimSun"/>
      <charset val="134"/>
    </font>
    <font>
      <sz val="10"/>
      <name val="宋体"/>
      <charset val="134"/>
    </font>
    <font>
      <sz val="10"/>
      <color rgb="FFFF0000"/>
      <name val="宋体"/>
      <charset val="134"/>
    </font>
    <font>
      <sz val="10"/>
      <name val="Arial"/>
      <charset val="134"/>
    </font>
    <font>
      <sz val="10"/>
      <color rgb="FFFF0000"/>
      <name val="等线"/>
      <charset val="134"/>
      <scheme val="minor"/>
    </font>
    <font>
      <b/>
      <sz val="11"/>
      <color theme="1"/>
      <name val="宋体"/>
      <charset val="134"/>
    </font>
    <font>
      <sz val="11"/>
      <color theme="1"/>
      <name val="宋体"/>
      <charset val="134"/>
    </font>
    <font>
      <sz val="10"/>
      <color theme="1"/>
      <name val="宋体"/>
      <charset val="134"/>
    </font>
    <font>
      <b/>
      <sz val="10"/>
      <color theme="1"/>
      <name val="宋体"/>
      <charset val="134"/>
    </font>
    <font>
      <sz val="9"/>
      <color rgb="FF00B050"/>
      <name val="宋体"/>
      <charset val="134"/>
    </font>
    <font>
      <sz val="9"/>
      <color rgb="FFFF0000"/>
      <name val="宋体"/>
      <charset val="134"/>
    </font>
    <font>
      <sz val="9"/>
      <color theme="1"/>
      <name val="等线"/>
      <charset val="134"/>
      <scheme val="minor"/>
    </font>
    <font>
      <b/>
      <sz val="9"/>
      <color theme="1"/>
      <name val="等线"/>
      <charset val="134"/>
      <scheme val="minor"/>
    </font>
    <font>
      <sz val="9"/>
      <color rgb="FF00B050"/>
      <name val="等线"/>
      <charset val="134"/>
      <scheme val="minor"/>
    </font>
    <font>
      <sz val="12"/>
      <name val="宋体"/>
      <charset val="134"/>
    </font>
    <font>
      <sz val="12"/>
      <color rgb="FFFF0000"/>
      <name val="宋体"/>
      <charset val="134"/>
    </font>
    <font>
      <sz val="9"/>
      <name val="宋体"/>
      <charset val="134"/>
    </font>
    <font>
      <b/>
      <sz val="10"/>
      <name val="等线"/>
      <charset val="134"/>
      <scheme val="minor"/>
    </font>
    <font>
      <sz val="10"/>
      <name val="等线"/>
      <charset val="134"/>
      <scheme val="minor"/>
    </font>
    <font>
      <sz val="10.5"/>
      <color theme="1"/>
      <name val="宋体"/>
      <charset val="134"/>
    </font>
    <font>
      <sz val="10.5"/>
      <color theme="1"/>
      <name val="Calibri"/>
      <charset val="134"/>
    </font>
    <font>
      <b/>
      <sz val="10.5"/>
      <color theme="1"/>
      <name val="宋体"/>
      <charset val="134"/>
    </font>
    <font>
      <sz val="16"/>
      <color theme="1"/>
      <name val="方正小标宋_GBK"/>
      <charset val="134"/>
    </font>
    <font>
      <b/>
      <sz val="10"/>
      <name val="宋体"/>
      <charset val="134"/>
    </font>
    <font>
      <b/>
      <sz val="10"/>
      <name val="仿宋gb2312"/>
      <charset val="134"/>
    </font>
    <font>
      <sz val="10"/>
      <name val="仿宋gb2312"/>
      <charset val="134"/>
    </font>
    <font>
      <sz val="10"/>
      <color rgb="FFFF0000"/>
      <name val="仿宋gb2312"/>
      <charset val="134"/>
    </font>
    <font>
      <sz val="10"/>
      <color theme="1"/>
      <name val="仿宋gb2312"/>
      <charset val="134"/>
    </font>
    <font>
      <sz val="10"/>
      <name val="等线"/>
      <charset val="134"/>
    </font>
    <font>
      <b/>
      <sz val="10"/>
      <color rgb="FFFF0000"/>
      <name val="仿宋gb2312"/>
      <charset val="134"/>
    </font>
    <font>
      <sz val="10"/>
      <color rgb="FFC00000"/>
      <name val="仿宋gb2312"/>
      <charset val="134"/>
    </font>
    <font>
      <sz val="10"/>
      <color theme="1"/>
      <name val="Microsoft YaHei UI"/>
      <charset val="134"/>
    </font>
    <font>
      <sz val="11"/>
      <color theme="1"/>
      <name val="FangSong"/>
      <charset val="134"/>
    </font>
    <font>
      <sz val="10"/>
      <color theme="1"/>
      <name val="FangSong"/>
      <charset val="134"/>
    </font>
    <font>
      <sz val="11"/>
      <color rgb="FFFF0000"/>
      <name val="FangSong"/>
      <charset val="134"/>
    </font>
    <font>
      <sz val="14"/>
      <name val="等线"/>
      <charset val="134"/>
      <scheme val="minor"/>
    </font>
    <font>
      <sz val="14"/>
      <color theme="1"/>
      <name val="等线"/>
      <charset val="134"/>
      <scheme val="minor"/>
    </font>
    <font>
      <sz val="9"/>
      <name val="等线"/>
      <charset val="134"/>
      <scheme val="minor"/>
    </font>
    <font>
      <b/>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1"/>
      <color indexed="8"/>
      <name val="宋体"/>
      <charset val="134"/>
    </font>
    <font>
      <sz val="11"/>
      <color indexed="8"/>
      <name val="宋体"/>
      <charset val="134"/>
    </font>
    <font>
      <sz val="11"/>
      <color indexed="17"/>
      <name val="宋体"/>
      <charset val="134"/>
    </font>
    <font>
      <i/>
      <sz val="11"/>
      <color indexed="23"/>
      <name val="宋体"/>
      <charset val="134"/>
    </font>
    <font>
      <b/>
      <sz val="11"/>
      <color indexed="52"/>
      <name val="宋体"/>
      <charset val="134"/>
    </font>
    <font>
      <sz val="11"/>
      <color indexed="60"/>
      <name val="宋体"/>
      <charset val="134"/>
    </font>
    <font>
      <b/>
      <sz val="11"/>
      <color indexed="56"/>
      <name val="宋体"/>
      <charset val="134"/>
    </font>
    <font>
      <sz val="11"/>
      <color indexed="62"/>
      <name val="宋体"/>
      <charset val="134"/>
    </font>
    <font>
      <b/>
      <sz val="11"/>
      <color indexed="63"/>
      <name val="宋体"/>
      <charset val="134"/>
    </font>
    <font>
      <sz val="11"/>
      <color indexed="9"/>
      <name val="宋体"/>
      <charset val="134"/>
    </font>
    <font>
      <b/>
      <sz val="18"/>
      <color indexed="56"/>
      <name val="宋体"/>
      <charset val="134"/>
    </font>
    <font>
      <sz val="11"/>
      <color indexed="10"/>
      <name val="宋体"/>
      <charset val="134"/>
    </font>
    <font>
      <b/>
      <sz val="11"/>
      <color indexed="9"/>
      <name val="宋体"/>
      <charset val="134"/>
    </font>
    <font>
      <u/>
      <sz val="11"/>
      <color theme="10"/>
      <name val="等线"/>
      <charset val="134"/>
      <scheme val="minor"/>
    </font>
    <font>
      <sz val="11"/>
      <color indexed="20"/>
      <name val="宋体"/>
      <charset val="134"/>
    </font>
    <font>
      <b/>
      <sz val="15"/>
      <color indexed="56"/>
      <name val="宋体"/>
      <charset val="134"/>
    </font>
    <font>
      <b/>
      <sz val="13"/>
      <color indexed="56"/>
      <name val="宋体"/>
      <charset val="134"/>
    </font>
    <font>
      <sz val="11"/>
      <color indexed="52"/>
      <name val="宋体"/>
      <charset val="134"/>
    </font>
    <font>
      <u/>
      <sz val="12"/>
      <color theme="10"/>
      <name val="宋体"/>
      <charset val="134"/>
    </font>
    <font>
      <sz val="9"/>
      <color rgb="FF00B050"/>
      <name val="Calibri"/>
      <charset val="134"/>
    </font>
  </fonts>
  <fills count="61">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theme="0" tint="-0.14999847407452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57"/>
        <bgColor indexed="64"/>
      </patternFill>
    </fill>
    <fill>
      <patternFill patternType="solid">
        <fgColor indexed="11"/>
        <bgColor indexed="64"/>
      </patternFill>
    </fill>
    <fill>
      <patternFill patternType="solid">
        <fgColor indexed="29"/>
        <bgColor indexed="64"/>
      </patternFill>
    </fill>
    <fill>
      <patternFill patternType="solid">
        <fgColor indexed="55"/>
        <bgColor indexed="64"/>
      </patternFill>
    </fill>
    <fill>
      <patternFill patternType="solid">
        <fgColor indexed="36"/>
        <bgColor indexed="64"/>
      </patternFill>
    </fill>
    <fill>
      <patternFill patternType="solid">
        <fgColor indexed="62"/>
        <bgColor indexed="64"/>
      </patternFill>
    </fill>
    <fill>
      <patternFill patternType="solid">
        <fgColor indexed="45"/>
        <bgColor indexed="64"/>
      </patternFill>
    </fill>
    <fill>
      <patternFill patternType="solid">
        <fgColor indexed="52"/>
        <bgColor indexed="64"/>
      </patternFill>
    </fill>
    <fill>
      <patternFill patternType="solid">
        <fgColor indexed="30"/>
        <bgColor indexed="64"/>
      </patternFill>
    </fill>
    <fill>
      <patternFill patternType="solid">
        <fgColor indexed="10"/>
        <bgColor indexed="64"/>
      </patternFill>
    </fill>
    <fill>
      <patternFill patternType="solid">
        <fgColor indexed="27"/>
        <bgColor indexed="64"/>
      </patternFill>
    </fill>
    <fill>
      <patternFill patternType="solid">
        <fgColor indexed="31"/>
        <bgColor indexed="64"/>
      </patternFill>
    </fill>
    <fill>
      <patternFill patternType="solid">
        <fgColor indexed="53"/>
        <bgColor indexed="64"/>
      </patternFill>
    </fill>
    <fill>
      <patternFill patternType="solid">
        <fgColor indexed="49"/>
        <bgColor indexed="64"/>
      </patternFill>
    </fill>
    <fill>
      <patternFill patternType="solid">
        <fgColor indexed="46"/>
        <bgColor indexed="64"/>
      </patternFill>
    </fill>
    <fill>
      <patternFill patternType="solid">
        <fgColor indexed="44"/>
        <bgColor indexed="64"/>
      </patternFill>
    </fill>
    <fill>
      <patternFill patternType="solid">
        <fgColor indexed="51"/>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double">
        <color indexed="52"/>
      </bottom>
      <diagonal/>
    </border>
  </borders>
  <cellStyleXfs count="30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10" borderId="11"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2" applyNumberFormat="0" applyFill="0" applyAlignment="0" applyProtection="0">
      <alignment vertical="center"/>
    </xf>
    <xf numFmtId="0" fontId="51" fillId="0" borderId="12" applyNumberFormat="0" applyFill="0" applyAlignment="0" applyProtection="0">
      <alignment vertical="center"/>
    </xf>
    <xf numFmtId="0" fontId="52" fillId="0" borderId="13" applyNumberFormat="0" applyFill="0" applyAlignment="0" applyProtection="0">
      <alignment vertical="center"/>
    </xf>
    <xf numFmtId="0" fontId="52" fillId="0" borderId="0" applyNumberFormat="0" applyFill="0" applyBorder="0" applyAlignment="0" applyProtection="0">
      <alignment vertical="center"/>
    </xf>
    <xf numFmtId="0" fontId="53" fillId="11" borderId="14" applyNumberFormat="0" applyAlignment="0" applyProtection="0">
      <alignment vertical="center"/>
    </xf>
    <xf numFmtId="0" fontId="54" fillId="12" borderId="15" applyNumberFormat="0" applyAlignment="0" applyProtection="0">
      <alignment vertical="center"/>
    </xf>
    <xf numFmtId="0" fontId="55" fillId="12" borderId="14" applyNumberFormat="0" applyAlignment="0" applyProtection="0">
      <alignment vertical="center"/>
    </xf>
    <xf numFmtId="0" fontId="56" fillId="13" borderId="16" applyNumberFormat="0" applyAlignment="0" applyProtection="0">
      <alignment vertical="center"/>
    </xf>
    <xf numFmtId="0" fontId="57" fillId="0" borderId="17" applyNumberFormat="0" applyFill="0" applyAlignment="0" applyProtection="0">
      <alignment vertical="center"/>
    </xf>
    <xf numFmtId="0" fontId="58" fillId="0" borderId="18" applyNumberFormat="0" applyFill="0" applyAlignment="0" applyProtection="0">
      <alignment vertical="center"/>
    </xf>
    <xf numFmtId="0" fontId="59" fillId="14" borderId="0" applyNumberFormat="0" applyBorder="0" applyAlignment="0" applyProtection="0">
      <alignment vertical="center"/>
    </xf>
    <xf numFmtId="0" fontId="60" fillId="15" borderId="0" applyNumberFormat="0" applyBorder="0" applyAlignment="0" applyProtection="0">
      <alignment vertical="center"/>
    </xf>
    <xf numFmtId="0" fontId="61" fillId="16" borderId="0" applyNumberFormat="0" applyBorder="0" applyAlignment="0" applyProtection="0">
      <alignment vertical="center"/>
    </xf>
    <xf numFmtId="0" fontId="62" fillId="17" borderId="0" applyNumberFormat="0" applyBorder="0" applyAlignment="0" applyProtection="0">
      <alignment vertical="center"/>
    </xf>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3" fillId="6" borderId="0" applyNumberFormat="0" applyBorder="0" applyAlignment="0" applyProtection="0">
      <alignment vertical="center"/>
    </xf>
    <xf numFmtId="0" fontId="63" fillId="22" borderId="0" applyNumberFormat="0" applyBorder="0" applyAlignment="0" applyProtection="0">
      <alignment vertical="center"/>
    </xf>
    <xf numFmtId="0" fontId="62" fillId="23" borderId="0" applyNumberFormat="0" applyBorder="0" applyAlignment="0" applyProtection="0">
      <alignment vertical="center"/>
    </xf>
    <xf numFmtId="0" fontId="62"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2" fillId="27" borderId="0" applyNumberFormat="0" applyBorder="0" applyAlignment="0" applyProtection="0">
      <alignment vertical="center"/>
    </xf>
    <xf numFmtId="0" fontId="62" fillId="28" borderId="0" applyNumberFormat="0" applyBorder="0" applyAlignment="0" applyProtection="0">
      <alignment vertical="center"/>
    </xf>
    <xf numFmtId="0" fontId="63" fillId="5" borderId="0" applyNumberFormat="0" applyBorder="0" applyAlignment="0" applyProtection="0">
      <alignment vertical="center"/>
    </xf>
    <xf numFmtId="0" fontId="63" fillId="29" borderId="0" applyNumberFormat="0" applyBorder="0" applyAlignment="0" applyProtection="0">
      <alignment vertical="center"/>
    </xf>
    <xf numFmtId="0" fontId="62" fillId="30" borderId="0" applyNumberFormat="0" applyBorder="0" applyAlignment="0" applyProtection="0">
      <alignment vertical="center"/>
    </xf>
    <xf numFmtId="0" fontId="62" fillId="31" borderId="0" applyNumberFormat="0" applyBorder="0" applyAlignment="0" applyProtection="0">
      <alignment vertical="center"/>
    </xf>
    <xf numFmtId="0" fontId="63" fillId="32" borderId="0" applyNumberFormat="0" applyBorder="0" applyAlignment="0" applyProtection="0">
      <alignment vertical="center"/>
    </xf>
    <xf numFmtId="0" fontId="63" fillId="33" borderId="0" applyNumberFormat="0" applyBorder="0" applyAlignment="0" applyProtection="0">
      <alignment vertical="center"/>
    </xf>
    <xf numFmtId="0" fontId="62" fillId="34" borderId="0" applyNumberFormat="0" applyBorder="0" applyAlignment="0" applyProtection="0">
      <alignment vertical="center"/>
    </xf>
    <xf numFmtId="0" fontId="62" fillId="35" borderId="0" applyNumberFormat="0" applyBorder="0" applyAlignment="0" applyProtection="0">
      <alignment vertical="center"/>
    </xf>
    <xf numFmtId="0" fontId="63" fillId="36" borderId="0" applyNumberFormat="0" applyBorder="0" applyAlignment="0" applyProtection="0">
      <alignment vertical="center"/>
    </xf>
    <xf numFmtId="0" fontId="63" fillId="37" borderId="0" applyNumberFormat="0" applyBorder="0" applyAlignment="0" applyProtection="0">
      <alignment vertical="center"/>
    </xf>
    <xf numFmtId="0" fontId="62" fillId="38" borderId="0" applyNumberFormat="0" applyBorder="0" applyAlignment="0" applyProtection="0">
      <alignment vertical="center"/>
    </xf>
    <xf numFmtId="0" fontId="64" fillId="0" borderId="19" applyNumberFormat="0" applyFill="0" applyAlignment="0" applyProtection="0">
      <alignment vertical="center"/>
    </xf>
    <xf numFmtId="0" fontId="20" fillId="0" borderId="0">
      <alignment vertical="center"/>
    </xf>
    <xf numFmtId="0" fontId="20" fillId="39" borderId="20" applyNumberFormat="0" applyFont="0" applyAlignment="0" applyProtection="0">
      <alignment vertical="center"/>
    </xf>
    <xf numFmtId="0" fontId="65" fillId="39" borderId="20" applyNumberFormat="0" applyFont="0" applyAlignment="0" applyProtection="0">
      <alignment vertical="center"/>
    </xf>
    <xf numFmtId="0" fontId="66" fillId="40" borderId="0" applyNumberFormat="0" applyBorder="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7" fillId="0" borderId="0" applyNumberFormat="0" applyFill="0" applyBorder="0" applyAlignment="0" applyProtection="0">
      <alignment vertical="center"/>
    </xf>
    <xf numFmtId="0" fontId="68" fillId="41" borderId="21"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20" fillId="0" borderId="0"/>
    <xf numFmtId="0" fontId="20" fillId="0" borderId="0">
      <alignment vertical="center"/>
    </xf>
    <xf numFmtId="0" fontId="65" fillId="39" borderId="20" applyNumberFormat="0" applyFont="0" applyAlignment="0" applyProtection="0">
      <alignment vertical="center"/>
    </xf>
    <xf numFmtId="0" fontId="65" fillId="39" borderId="20" applyNumberFormat="0" applyFont="0" applyAlignment="0" applyProtection="0">
      <alignment vertical="center"/>
    </xf>
    <xf numFmtId="9" fontId="0" fillId="0" borderId="0" applyFont="0" applyFill="0" applyBorder="0" applyAlignment="0" applyProtection="0">
      <alignment vertical="center"/>
    </xf>
    <xf numFmtId="0" fontId="68" fillId="41" borderId="21" applyNumberFormat="0" applyAlignment="0" applyProtection="0">
      <alignment vertical="center"/>
    </xf>
    <xf numFmtId="0" fontId="69" fillId="42" borderId="0" applyNumberFormat="0" applyBorder="0" applyAlignment="0" applyProtection="0">
      <alignment vertical="center"/>
    </xf>
    <xf numFmtId="0" fontId="70" fillId="0" borderId="22" applyNumberFormat="0" applyFill="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20" fillId="0" borderId="0"/>
    <xf numFmtId="0" fontId="20" fillId="39" borderId="20" applyNumberFormat="0" applyFont="0" applyAlignment="0" applyProtection="0">
      <alignment vertical="center"/>
    </xf>
    <xf numFmtId="0" fontId="70" fillId="0" borderId="22" applyNumberFormat="0" applyFill="0" applyAlignment="0" applyProtection="0">
      <alignment vertical="center"/>
    </xf>
    <xf numFmtId="0" fontId="20" fillId="0" borderId="0"/>
    <xf numFmtId="9" fontId="0" fillId="0" borderId="0" applyFont="0" applyFill="0" applyBorder="0" applyAlignment="0" applyProtection="0">
      <alignment vertical="center"/>
    </xf>
    <xf numFmtId="0" fontId="68" fillId="41" borderId="21" applyNumberFormat="0" applyAlignment="0" applyProtection="0">
      <alignment vertical="center"/>
    </xf>
    <xf numFmtId="0" fontId="65" fillId="39" borderId="20" applyNumberFormat="0" applyFont="0" applyAlignment="0" applyProtection="0">
      <alignment vertical="center"/>
    </xf>
    <xf numFmtId="0" fontId="71" fillId="43" borderId="21" applyNumberFormat="0" applyAlignment="0" applyProtection="0">
      <alignment vertical="center"/>
    </xf>
    <xf numFmtId="0" fontId="20" fillId="0" borderId="0">
      <alignment vertical="center"/>
    </xf>
    <xf numFmtId="0" fontId="71" fillId="43" borderId="21" applyNumberFormat="0" applyAlignment="0" applyProtection="0">
      <alignment vertical="center"/>
    </xf>
    <xf numFmtId="0" fontId="64" fillId="0" borderId="19" applyNumberFormat="0" applyFill="0" applyAlignment="0" applyProtection="0">
      <alignment vertical="center"/>
    </xf>
    <xf numFmtId="0" fontId="65" fillId="39" borderId="20" applyNumberFormat="0" applyFont="0" applyAlignment="0" applyProtection="0">
      <alignment vertical="center"/>
    </xf>
    <xf numFmtId="0" fontId="72" fillId="41" borderId="23" applyNumberFormat="0" applyAlignment="0" applyProtection="0">
      <alignment vertical="center"/>
    </xf>
    <xf numFmtId="0" fontId="0" fillId="0" borderId="0">
      <alignment vertical="center"/>
    </xf>
    <xf numFmtId="0" fontId="71" fillId="43" borderId="21" applyNumberFormat="0" applyAlignment="0" applyProtection="0">
      <alignment vertical="center"/>
    </xf>
    <xf numFmtId="0" fontId="20" fillId="0" borderId="0">
      <alignment vertical="center"/>
    </xf>
    <xf numFmtId="0" fontId="72" fillId="41" borderId="23" applyNumberFormat="0" applyAlignment="0" applyProtection="0">
      <alignment vertical="center"/>
    </xf>
    <xf numFmtId="0" fontId="65" fillId="39" borderId="20" applyNumberFormat="0" applyFont="0" applyAlignment="0" applyProtection="0">
      <alignment vertical="center"/>
    </xf>
    <xf numFmtId="0" fontId="0" fillId="0" borderId="0">
      <alignment vertical="center"/>
    </xf>
    <xf numFmtId="0" fontId="73" fillId="44" borderId="0" applyNumberFormat="0" applyBorder="0" applyAlignment="0" applyProtection="0">
      <alignment vertical="center"/>
    </xf>
    <xf numFmtId="0" fontId="65" fillId="45" borderId="0" applyNumberFormat="0" applyBorder="0" applyAlignment="0" applyProtection="0">
      <alignment vertical="center"/>
    </xf>
    <xf numFmtId="43" fontId="9" fillId="0" borderId="0" applyFont="0" applyFill="0" applyBorder="0" applyAlignment="0" applyProtection="0">
      <alignment vertical="center"/>
    </xf>
    <xf numFmtId="0" fontId="74" fillId="0" borderId="0" applyNumberForma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20" fillId="0" borderId="0">
      <alignment vertical="center"/>
    </xf>
    <xf numFmtId="0" fontId="75" fillId="0" borderId="0" applyNumberFormat="0" applyFill="0" applyBorder="0" applyAlignment="0" applyProtection="0">
      <alignment vertical="center"/>
    </xf>
    <xf numFmtId="0" fontId="65" fillId="46" borderId="0" applyNumberFormat="0" applyBorder="0" applyAlignment="0" applyProtection="0">
      <alignment vertical="center"/>
    </xf>
    <xf numFmtId="0" fontId="75" fillId="0" borderId="0" applyNumberFormat="0" applyFill="0" applyBorder="0" applyAlignment="0" applyProtection="0">
      <alignment vertical="center"/>
    </xf>
    <xf numFmtId="0" fontId="65" fillId="39" borderId="20" applyNumberFormat="0" applyFont="0" applyAlignment="0" applyProtection="0">
      <alignment vertical="center"/>
    </xf>
    <xf numFmtId="0" fontId="0" fillId="0" borderId="0">
      <alignment vertical="center"/>
    </xf>
    <xf numFmtId="0" fontId="75" fillId="0" borderId="0" applyNumberFormat="0" applyFill="0" applyBorder="0" applyAlignment="0" applyProtection="0">
      <alignment vertical="center"/>
    </xf>
    <xf numFmtId="0" fontId="65" fillId="39" borderId="20" applyNumberFormat="0" applyFont="0" applyAlignment="0" applyProtection="0">
      <alignment vertical="center"/>
    </xf>
    <xf numFmtId="0" fontId="76" fillId="47" borderId="24" applyNumberFormat="0" applyAlignment="0" applyProtection="0">
      <alignment vertical="center"/>
    </xf>
    <xf numFmtId="0" fontId="76" fillId="47" borderId="24" applyNumberFormat="0" applyAlignment="0" applyProtection="0">
      <alignment vertical="center"/>
    </xf>
    <xf numFmtId="0" fontId="65" fillId="39" borderId="20" applyNumberFormat="0" applyFont="0" applyAlignment="0" applyProtection="0">
      <alignment vertical="center"/>
    </xf>
    <xf numFmtId="0" fontId="7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68" fillId="41" borderId="21" applyNumberFormat="0" applyAlignment="0" applyProtection="0">
      <alignment vertical="center"/>
    </xf>
    <xf numFmtId="0" fontId="0" fillId="0" borderId="0">
      <alignment vertical="center"/>
    </xf>
    <xf numFmtId="44" fontId="0" fillId="0" borderId="0" applyFont="0" applyFill="0" applyBorder="0" applyAlignment="0" applyProtection="0">
      <alignment vertical="center"/>
    </xf>
    <xf numFmtId="0" fontId="69" fillId="42" borderId="0" applyNumberFormat="0" applyBorder="0" applyAlignment="0" applyProtection="0">
      <alignment vertical="center"/>
    </xf>
    <xf numFmtId="43" fontId="9" fillId="0" borderId="0" applyFont="0" applyFill="0" applyBorder="0" applyAlignment="0" applyProtection="0">
      <alignment vertical="center"/>
    </xf>
    <xf numFmtId="0" fontId="64" fillId="0" borderId="19" applyNumberFormat="0" applyFill="0" applyAlignment="0" applyProtection="0">
      <alignment vertical="center"/>
    </xf>
    <xf numFmtId="0" fontId="66" fillId="40" borderId="0" applyNumberFormat="0" applyBorder="0" applyAlignment="0" applyProtection="0">
      <alignment vertical="center"/>
    </xf>
    <xf numFmtId="0" fontId="20" fillId="0" borderId="0">
      <alignment vertical="center"/>
    </xf>
    <xf numFmtId="0" fontId="71" fillId="43" borderId="21" applyNumberFormat="0" applyAlignment="0" applyProtection="0">
      <alignment vertical="center"/>
    </xf>
    <xf numFmtId="0" fontId="20" fillId="0" borderId="0">
      <alignment vertical="center"/>
    </xf>
    <xf numFmtId="0" fontId="73" fillId="48" borderId="0" applyNumberFormat="0" applyBorder="0" applyAlignment="0" applyProtection="0">
      <alignment vertical="center"/>
    </xf>
    <xf numFmtId="0" fontId="70" fillId="0" borderId="22" applyNumberFormat="0" applyFill="0" applyAlignment="0" applyProtection="0">
      <alignment vertical="center"/>
    </xf>
    <xf numFmtId="0" fontId="73" fillId="49" borderId="0" applyNumberFormat="0" applyBorder="0" applyAlignment="0" applyProtection="0">
      <alignment vertical="center"/>
    </xf>
    <xf numFmtId="0" fontId="73" fillId="46" borderId="0" applyNumberFormat="0" applyBorder="0" applyAlignment="0" applyProtection="0">
      <alignment vertical="center"/>
    </xf>
    <xf numFmtId="0" fontId="69" fillId="42" borderId="0" applyNumberFormat="0" applyBorder="0" applyAlignment="0" applyProtection="0">
      <alignment vertical="center"/>
    </xf>
    <xf numFmtId="176" fontId="0" fillId="0" borderId="0" applyFont="0" applyFill="0" applyBorder="0" applyAlignment="0" applyProtection="0">
      <alignment vertical="center"/>
    </xf>
    <xf numFmtId="43" fontId="0" fillId="0" borderId="0" applyFont="0" applyFill="0" applyBorder="0" applyAlignment="0" applyProtection="0">
      <alignment vertical="center"/>
    </xf>
    <xf numFmtId="0" fontId="65" fillId="39" borderId="20" applyNumberFormat="0" applyFont="0" applyAlignment="0" applyProtection="0">
      <alignment vertical="center"/>
    </xf>
    <xf numFmtId="0" fontId="71" fillId="43" borderId="21" applyNumberFormat="0" applyAlignment="0" applyProtection="0">
      <alignment vertical="center"/>
    </xf>
    <xf numFmtId="0" fontId="71" fillId="43" borderId="21" applyNumberFormat="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176" fontId="0" fillId="0" borderId="0" applyFont="0" applyFill="0" applyBorder="0" applyAlignment="0" applyProtection="0">
      <alignment vertical="center"/>
    </xf>
    <xf numFmtId="0" fontId="74" fillId="0" borderId="0" applyNumberFormat="0" applyFill="0" applyBorder="0" applyAlignment="0" applyProtection="0">
      <alignment vertical="center"/>
    </xf>
    <xf numFmtId="0" fontId="71" fillId="43" borderId="21" applyNumberFormat="0" applyAlignment="0" applyProtection="0">
      <alignment vertical="center"/>
    </xf>
    <xf numFmtId="0" fontId="68" fillId="41" borderId="21" applyNumberFormat="0" applyAlignment="0" applyProtection="0">
      <alignment vertical="center"/>
    </xf>
    <xf numFmtId="0" fontId="20" fillId="0" borderId="0"/>
    <xf numFmtId="0" fontId="68" fillId="41" borderId="21" applyNumberFormat="0" applyAlignment="0" applyProtection="0">
      <alignment vertical="center"/>
    </xf>
    <xf numFmtId="0" fontId="20" fillId="0" borderId="0">
      <alignment vertical="center"/>
    </xf>
    <xf numFmtId="0" fontId="20" fillId="0" borderId="0">
      <alignment vertical="center"/>
    </xf>
    <xf numFmtId="0" fontId="65" fillId="39" borderId="20" applyNumberFormat="0" applyFont="0" applyAlignment="0" applyProtection="0">
      <alignment vertical="center"/>
    </xf>
    <xf numFmtId="0" fontId="64" fillId="0" borderId="19" applyNumberFormat="0" applyFill="0" applyAlignment="0" applyProtection="0">
      <alignment vertical="center"/>
    </xf>
    <xf numFmtId="0" fontId="0" fillId="0" borderId="0">
      <alignment vertical="center"/>
    </xf>
    <xf numFmtId="0" fontId="0" fillId="0" borderId="0">
      <alignment vertical="center"/>
    </xf>
    <xf numFmtId="0" fontId="68" fillId="41" borderId="21" applyNumberFormat="0" applyAlignment="0" applyProtection="0">
      <alignment vertical="center"/>
    </xf>
    <xf numFmtId="43" fontId="20" fillId="0" borderId="0" applyFont="0" applyFill="0" applyBorder="0" applyAlignment="0" applyProtection="0">
      <alignment vertical="center"/>
    </xf>
    <xf numFmtId="0" fontId="0" fillId="0" borderId="0"/>
    <xf numFmtId="0" fontId="0" fillId="0" borderId="0">
      <alignment vertical="center"/>
    </xf>
    <xf numFmtId="0" fontId="9" fillId="0" borderId="0"/>
    <xf numFmtId="0" fontId="71" fillId="43" borderId="21" applyNumberFormat="0" applyAlignment="0" applyProtection="0">
      <alignment vertical="center"/>
    </xf>
    <xf numFmtId="0" fontId="0" fillId="0" borderId="0"/>
    <xf numFmtId="0" fontId="78" fillId="50" borderId="0" applyNumberFormat="0" applyBorder="0" applyAlignment="0" applyProtection="0">
      <alignment vertical="center"/>
    </xf>
    <xf numFmtId="0" fontId="76" fillId="47" borderId="24" applyNumberFormat="0" applyAlignment="0" applyProtection="0">
      <alignment vertical="center"/>
    </xf>
    <xf numFmtId="0" fontId="20" fillId="0" borderId="0">
      <alignment vertical="center"/>
    </xf>
    <xf numFmtId="0" fontId="70" fillId="0" borderId="0" applyNumberFormat="0" applyFill="0" applyBorder="0" applyAlignment="0" applyProtection="0">
      <alignment vertical="center"/>
    </xf>
    <xf numFmtId="176"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0" fontId="79" fillId="0" borderId="25" applyNumberFormat="0" applyFill="0" applyAlignment="0" applyProtection="0">
      <alignment vertical="center"/>
    </xf>
    <xf numFmtId="0" fontId="64" fillId="0" borderId="19" applyNumberFormat="0" applyFill="0" applyAlignment="0" applyProtection="0">
      <alignment vertical="center"/>
    </xf>
    <xf numFmtId="0" fontId="9" fillId="0" borderId="0"/>
    <xf numFmtId="0" fontId="80" fillId="0" borderId="26" applyNumberFormat="0" applyFill="0" applyAlignment="0" applyProtection="0">
      <alignment vertical="center"/>
    </xf>
    <xf numFmtId="0" fontId="20" fillId="0" borderId="0">
      <alignment vertical="center"/>
    </xf>
    <xf numFmtId="0" fontId="80" fillId="0" borderId="26"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20" fillId="39" borderId="20" applyNumberFormat="0" applyFont="0" applyAlignment="0" applyProtection="0">
      <alignment vertical="center"/>
    </xf>
    <xf numFmtId="0" fontId="79" fillId="0" borderId="25" applyNumberFormat="0" applyFill="0" applyAlignment="0" applyProtection="0">
      <alignment vertical="center"/>
    </xf>
    <xf numFmtId="0" fontId="78" fillId="50" borderId="0" applyNumberFormat="0" applyBorder="0" applyAlignment="0" applyProtection="0">
      <alignment vertical="center"/>
    </xf>
    <xf numFmtId="43" fontId="0" fillId="0" borderId="0" applyFont="0" applyFill="0" applyBorder="0" applyAlignment="0" applyProtection="0">
      <alignment vertical="center"/>
    </xf>
    <xf numFmtId="0" fontId="73" fillId="51" borderId="0" applyNumberFormat="0" applyBorder="0" applyAlignment="0" applyProtection="0">
      <alignment vertical="center"/>
    </xf>
    <xf numFmtId="0" fontId="78" fillId="50" borderId="0" applyNumberFormat="0" applyBorder="0" applyAlignment="0" applyProtection="0">
      <alignment vertical="center"/>
    </xf>
    <xf numFmtId="0" fontId="73" fillId="52" borderId="0" applyNumberFormat="0" applyBorder="0" applyAlignment="0" applyProtection="0">
      <alignment vertical="center"/>
    </xf>
    <xf numFmtId="0" fontId="80" fillId="0" borderId="26" applyNumberFormat="0" applyFill="0" applyAlignment="0" applyProtection="0">
      <alignment vertical="center"/>
    </xf>
    <xf numFmtId="0" fontId="20" fillId="0" borderId="0">
      <alignment vertical="center"/>
    </xf>
    <xf numFmtId="0" fontId="0" fillId="0" borderId="0">
      <alignment vertical="center"/>
    </xf>
    <xf numFmtId="0" fontId="73" fillId="45" borderId="0" applyNumberFormat="0" applyBorder="0" applyAlignment="0" applyProtection="0">
      <alignment vertical="center"/>
    </xf>
    <xf numFmtId="0" fontId="71" fillId="43" borderId="21" applyNumberFormat="0" applyAlignment="0" applyProtection="0">
      <alignment vertical="center"/>
    </xf>
    <xf numFmtId="0" fontId="71" fillId="43" borderId="21" applyNumberFormat="0" applyAlignment="0" applyProtection="0">
      <alignment vertical="center"/>
    </xf>
    <xf numFmtId="0" fontId="70" fillId="0" borderId="0" applyNumberFormat="0" applyFill="0" applyBorder="0" applyAlignment="0" applyProtection="0">
      <alignment vertical="center"/>
    </xf>
    <xf numFmtId="0" fontId="73" fillId="53" borderId="0" applyNumberFormat="0" applyBorder="0" applyAlignment="0" applyProtection="0">
      <alignment vertical="center"/>
    </xf>
    <xf numFmtId="0" fontId="0" fillId="0" borderId="0">
      <alignment vertical="center"/>
    </xf>
    <xf numFmtId="0" fontId="68" fillId="41" borderId="21" applyNumberFormat="0" applyAlignment="0" applyProtection="0">
      <alignment vertical="center"/>
    </xf>
    <xf numFmtId="0" fontId="72" fillId="41" borderId="23" applyNumberFormat="0" applyAlignment="0" applyProtection="0">
      <alignment vertical="center"/>
    </xf>
    <xf numFmtId="0" fontId="65" fillId="39" borderId="20" applyNumberFormat="0" applyFont="0" applyAlignment="0" applyProtection="0">
      <alignment vertical="center"/>
    </xf>
    <xf numFmtId="0" fontId="72" fillId="41" borderId="23" applyNumberFormat="0" applyAlignment="0" applyProtection="0">
      <alignment vertical="center"/>
    </xf>
    <xf numFmtId="0" fontId="68" fillId="41" borderId="21" applyNumberFormat="0" applyAlignment="0" applyProtection="0">
      <alignment vertical="center"/>
    </xf>
    <xf numFmtId="0" fontId="76" fillId="47" borderId="24" applyNumberFormat="0" applyAlignment="0" applyProtection="0">
      <alignment vertical="center"/>
    </xf>
    <xf numFmtId="0" fontId="0" fillId="0" borderId="0"/>
    <xf numFmtId="0" fontId="68" fillId="41" borderId="21" applyNumberFormat="0" applyAlignment="0" applyProtection="0">
      <alignment vertical="center"/>
    </xf>
    <xf numFmtId="0" fontId="66" fillId="40" borderId="0" applyNumberFormat="0" applyBorder="0" applyAlignment="0" applyProtection="0">
      <alignment vertical="center"/>
    </xf>
    <xf numFmtId="0" fontId="71" fillId="43" borderId="21" applyNumberFormat="0" applyAlignment="0" applyProtection="0">
      <alignment vertical="center"/>
    </xf>
    <xf numFmtId="0" fontId="20" fillId="0" borderId="0">
      <alignment vertical="center"/>
    </xf>
    <xf numFmtId="0" fontId="65" fillId="54" borderId="0" applyNumberFormat="0" applyBorder="0" applyAlignment="0" applyProtection="0">
      <alignment vertical="center"/>
    </xf>
    <xf numFmtId="0" fontId="72" fillId="41" borderId="23" applyNumberFormat="0" applyAlignment="0" applyProtection="0">
      <alignment vertical="center"/>
    </xf>
    <xf numFmtId="0" fontId="65" fillId="39" borderId="20" applyNumberFormat="0" applyFont="0" applyAlignment="0" applyProtection="0">
      <alignment vertical="center"/>
    </xf>
    <xf numFmtId="0" fontId="72" fillId="41" borderId="23" applyNumberFormat="0" applyAlignment="0" applyProtection="0">
      <alignment vertical="center"/>
    </xf>
    <xf numFmtId="0" fontId="0" fillId="0" borderId="0">
      <alignment vertical="center"/>
    </xf>
    <xf numFmtId="0" fontId="20" fillId="39" borderId="20" applyNumberFormat="0" applyFont="0" applyAlignment="0" applyProtection="0">
      <alignment vertical="center"/>
    </xf>
    <xf numFmtId="0" fontId="0" fillId="0" borderId="0">
      <alignment vertical="center"/>
    </xf>
    <xf numFmtId="43" fontId="9" fillId="0" borderId="0" applyFont="0" applyFill="0" applyBorder="0" applyAlignment="0" applyProtection="0">
      <alignment vertical="center"/>
    </xf>
    <xf numFmtId="0" fontId="20" fillId="0" borderId="0">
      <alignment vertical="center"/>
    </xf>
    <xf numFmtId="0" fontId="20" fillId="0" borderId="0">
      <alignment vertical="center"/>
    </xf>
    <xf numFmtId="0" fontId="72" fillId="41" borderId="23" applyNumberFormat="0" applyAlignment="0" applyProtection="0">
      <alignment vertical="center"/>
    </xf>
    <xf numFmtId="0" fontId="72" fillId="41" borderId="23" applyNumberFormat="0" applyAlignment="0" applyProtection="0">
      <alignment vertical="center"/>
    </xf>
    <xf numFmtId="0" fontId="65" fillId="0" borderId="0">
      <alignment vertical="center"/>
    </xf>
    <xf numFmtId="0" fontId="65" fillId="39" borderId="20" applyNumberFormat="0" applyFont="0" applyAlignment="0" applyProtection="0">
      <alignment vertical="center"/>
    </xf>
    <xf numFmtId="0" fontId="72" fillId="41" borderId="23" applyNumberFormat="0" applyAlignment="0" applyProtection="0">
      <alignment vertical="center"/>
    </xf>
    <xf numFmtId="0" fontId="72" fillId="41" borderId="23" applyNumberFormat="0" applyAlignment="0" applyProtection="0">
      <alignment vertical="center"/>
    </xf>
    <xf numFmtId="0" fontId="71" fillId="43" borderId="21" applyNumberFormat="0" applyAlignment="0" applyProtection="0">
      <alignment vertical="center"/>
    </xf>
    <xf numFmtId="0" fontId="65" fillId="39" borderId="20" applyNumberFormat="0" applyFont="0" applyAlignment="0" applyProtection="0">
      <alignment vertical="center"/>
    </xf>
    <xf numFmtId="0" fontId="72" fillId="41" borderId="23" applyNumberFormat="0" applyAlignment="0" applyProtection="0">
      <alignment vertical="center"/>
    </xf>
    <xf numFmtId="0" fontId="78" fillId="50" borderId="0" applyNumberFormat="0" applyBorder="0" applyAlignment="0" applyProtection="0">
      <alignment vertical="center"/>
    </xf>
    <xf numFmtId="0" fontId="71" fillId="43" borderId="21" applyNumberFormat="0" applyAlignment="0" applyProtection="0">
      <alignment vertical="center"/>
    </xf>
    <xf numFmtId="0" fontId="65" fillId="55" borderId="0" applyNumberFormat="0" applyBorder="0" applyAlignment="0" applyProtection="0">
      <alignment vertical="center"/>
    </xf>
    <xf numFmtId="0" fontId="66" fillId="40" borderId="0" applyNumberFormat="0" applyBorder="0" applyAlignment="0" applyProtection="0">
      <alignment vertical="center"/>
    </xf>
    <xf numFmtId="0" fontId="20" fillId="0" borderId="0">
      <alignment vertical="center"/>
    </xf>
    <xf numFmtId="0" fontId="20" fillId="0" borderId="0">
      <alignment vertical="center"/>
    </xf>
    <xf numFmtId="0" fontId="20" fillId="39" borderId="20" applyNumberFormat="0" applyFont="0" applyAlignment="0" applyProtection="0">
      <alignment vertical="center"/>
    </xf>
    <xf numFmtId="0" fontId="0" fillId="0" borderId="0">
      <alignment vertical="center"/>
    </xf>
    <xf numFmtId="0" fontId="68" fillId="41" borderId="21" applyNumberFormat="0" applyAlignment="0" applyProtection="0">
      <alignment vertical="center"/>
    </xf>
    <xf numFmtId="0" fontId="66" fillId="40" borderId="0" applyNumberFormat="0" applyBorder="0" applyAlignment="0" applyProtection="0">
      <alignment vertical="center"/>
    </xf>
    <xf numFmtId="0" fontId="20" fillId="0" borderId="0">
      <alignment vertical="center"/>
    </xf>
    <xf numFmtId="0" fontId="0" fillId="0" borderId="0">
      <alignment vertical="center"/>
    </xf>
    <xf numFmtId="0" fontId="81" fillId="0" borderId="27" applyNumberFormat="0" applyFill="0" applyAlignment="0" applyProtection="0">
      <alignment vertical="center"/>
    </xf>
    <xf numFmtId="0" fontId="68" fillId="41" borderId="21" applyNumberFormat="0" applyAlignment="0" applyProtection="0">
      <alignment vertical="center"/>
    </xf>
    <xf numFmtId="0" fontId="71" fillId="43" borderId="21" applyNumberFormat="0" applyAlignment="0" applyProtection="0">
      <alignment vertical="center"/>
    </xf>
    <xf numFmtId="0" fontId="65" fillId="40" borderId="0" applyNumberFormat="0" applyBorder="0" applyAlignment="0" applyProtection="0">
      <alignment vertical="center"/>
    </xf>
    <xf numFmtId="0" fontId="73" fillId="56" borderId="0" applyNumberFormat="0" applyBorder="0" applyAlignment="0" applyProtection="0">
      <alignment vertical="center"/>
    </xf>
    <xf numFmtId="0" fontId="78" fillId="50" borderId="0" applyNumberFormat="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0" fontId="73" fillId="57" borderId="0" applyNumberFormat="0" applyBorder="0" applyAlignment="0" applyProtection="0">
      <alignment vertical="center"/>
    </xf>
    <xf numFmtId="0" fontId="20" fillId="0" borderId="0">
      <alignment vertical="center"/>
    </xf>
    <xf numFmtId="43" fontId="9" fillId="0" borderId="0" applyFont="0" applyFill="0" applyBorder="0" applyAlignment="0" applyProtection="0">
      <alignment vertical="center"/>
    </xf>
    <xf numFmtId="0" fontId="67" fillId="0" borderId="0" applyNumberFormat="0" applyFill="0" applyBorder="0" applyAlignment="0" applyProtection="0">
      <alignment vertical="center"/>
    </xf>
    <xf numFmtId="0" fontId="65" fillId="58" borderId="0" applyNumberFormat="0" applyBorder="0" applyAlignment="0" applyProtection="0">
      <alignment vertical="center"/>
    </xf>
    <xf numFmtId="0" fontId="81" fillId="0" borderId="27" applyNumberFormat="0" applyFill="0" applyAlignment="0" applyProtection="0">
      <alignment vertical="center"/>
    </xf>
    <xf numFmtId="0" fontId="68" fillId="41" borderId="21" applyNumberFormat="0" applyAlignment="0" applyProtection="0">
      <alignment vertical="center"/>
    </xf>
    <xf numFmtId="0" fontId="73" fillId="48" borderId="0" applyNumberFormat="0" applyBorder="0" applyAlignment="0" applyProtection="0">
      <alignment vertical="center"/>
    </xf>
    <xf numFmtId="0" fontId="64" fillId="0" borderId="19" applyNumberFormat="0" applyFill="0" applyAlignment="0" applyProtection="0">
      <alignment vertical="center"/>
    </xf>
    <xf numFmtId="0" fontId="71" fillId="43" borderId="21" applyNumberFormat="0" applyAlignment="0" applyProtection="0">
      <alignment vertical="center"/>
    </xf>
    <xf numFmtId="0" fontId="65" fillId="50" borderId="0" applyNumberFormat="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65" fillId="58" borderId="0" applyNumberFormat="0" applyBorder="0" applyAlignment="0" applyProtection="0">
      <alignment vertical="center"/>
    </xf>
    <xf numFmtId="0" fontId="69" fillId="42" borderId="0" applyNumberFormat="0" applyBorder="0" applyAlignment="0" applyProtection="0">
      <alignment vertical="center"/>
    </xf>
    <xf numFmtId="0" fontId="71" fillId="43" borderId="21" applyNumberFormat="0" applyAlignment="0" applyProtection="0">
      <alignment vertical="center"/>
    </xf>
    <xf numFmtId="0" fontId="0" fillId="0" borderId="0">
      <alignment vertical="center"/>
    </xf>
    <xf numFmtId="0" fontId="76" fillId="47" borderId="24" applyNumberFormat="0" applyAlignment="0" applyProtection="0">
      <alignment vertical="center"/>
    </xf>
    <xf numFmtId="0" fontId="76" fillId="47" borderId="24" applyNumberFormat="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1" fillId="43" borderId="21" applyNumberFormat="0" applyAlignment="0" applyProtection="0">
      <alignment vertical="center"/>
    </xf>
    <xf numFmtId="0" fontId="69" fillId="42" borderId="0" applyNumberFormat="0" applyBorder="0" applyAlignment="0" applyProtection="0">
      <alignment vertical="center"/>
    </xf>
    <xf numFmtId="0" fontId="20" fillId="39" borderId="20" applyNumberFormat="0" applyFont="0" applyAlignment="0" applyProtection="0">
      <alignment vertical="center"/>
    </xf>
    <xf numFmtId="0" fontId="20" fillId="0" borderId="0">
      <alignment vertical="center"/>
    </xf>
    <xf numFmtId="0" fontId="66" fillId="40" borderId="0" applyNumberFormat="0" applyBorder="0" applyAlignment="0" applyProtection="0">
      <alignment vertical="center"/>
    </xf>
    <xf numFmtId="176" fontId="20" fillId="0" borderId="0" applyFont="0" applyFill="0" applyBorder="0" applyAlignment="0" applyProtection="0">
      <alignment vertical="center"/>
    </xf>
    <xf numFmtId="0" fontId="69" fillId="42" borderId="0" applyNumberFormat="0" applyBorder="0" applyAlignment="0" applyProtection="0">
      <alignment vertical="center"/>
    </xf>
    <xf numFmtId="176" fontId="0" fillId="0" borderId="0" applyFont="0" applyFill="0" applyBorder="0" applyAlignment="0" applyProtection="0">
      <alignment vertical="center"/>
    </xf>
    <xf numFmtId="0" fontId="70" fillId="0" borderId="22" applyNumberFormat="0" applyFill="0" applyAlignment="0" applyProtection="0">
      <alignment vertical="center"/>
    </xf>
    <xf numFmtId="0" fontId="9" fillId="0" borderId="0"/>
    <xf numFmtId="0" fontId="0" fillId="0" borderId="0">
      <alignment vertical="center"/>
    </xf>
    <xf numFmtId="0" fontId="65" fillId="43" borderId="0" applyNumberFormat="0" applyBorder="0" applyAlignment="0" applyProtection="0">
      <alignment vertical="center"/>
    </xf>
    <xf numFmtId="0" fontId="0" fillId="0" borderId="0">
      <alignment vertical="center"/>
    </xf>
    <xf numFmtId="0" fontId="68" fillId="41" borderId="21" applyNumberFormat="0" applyAlignment="0" applyProtection="0">
      <alignment vertical="center"/>
    </xf>
    <xf numFmtId="0" fontId="67" fillId="0" borderId="0" applyNumberFormat="0" applyFill="0" applyBorder="0" applyAlignment="0" applyProtection="0">
      <alignment vertical="center"/>
    </xf>
    <xf numFmtId="0" fontId="81" fillId="0" borderId="27" applyNumberFormat="0" applyFill="0" applyAlignment="0" applyProtection="0">
      <alignment vertical="center"/>
    </xf>
    <xf numFmtId="0" fontId="20" fillId="39" borderId="20" applyNumberFormat="0" applyFont="0" applyAlignment="0" applyProtection="0">
      <alignment vertical="center"/>
    </xf>
    <xf numFmtId="0" fontId="20" fillId="0" borderId="0"/>
    <xf numFmtId="0" fontId="74" fillId="0" borderId="0" applyNumberFormat="0" applyFill="0" applyBorder="0" applyAlignment="0" applyProtection="0">
      <alignment vertical="center"/>
    </xf>
    <xf numFmtId="0" fontId="64" fillId="0" borderId="19" applyNumberFormat="0" applyFill="0" applyAlignment="0" applyProtection="0">
      <alignment vertical="center"/>
    </xf>
    <xf numFmtId="0" fontId="73" fillId="57" borderId="0" applyNumberFormat="0" applyBorder="0" applyAlignment="0" applyProtection="0">
      <alignment vertical="center"/>
    </xf>
    <xf numFmtId="0" fontId="65" fillId="59" borderId="0" applyNumberFormat="0" applyBorder="0" applyAlignment="0" applyProtection="0">
      <alignment vertical="center"/>
    </xf>
    <xf numFmtId="0" fontId="0" fillId="0" borderId="0"/>
    <xf numFmtId="0" fontId="20" fillId="0" borderId="0">
      <alignment vertical="center"/>
    </xf>
    <xf numFmtId="0" fontId="72" fillId="41" borderId="23" applyNumberFormat="0" applyAlignment="0" applyProtection="0">
      <alignment vertical="center"/>
    </xf>
    <xf numFmtId="0" fontId="71" fillId="43" borderId="21" applyNumberFormat="0" applyAlignment="0" applyProtection="0">
      <alignment vertical="center"/>
    </xf>
    <xf numFmtId="0" fontId="65" fillId="60" borderId="0" applyNumberFormat="0" applyBorder="0" applyAlignment="0" applyProtection="0">
      <alignment vertical="center"/>
    </xf>
    <xf numFmtId="0" fontId="0" fillId="0" borderId="0">
      <alignment vertical="center"/>
    </xf>
    <xf numFmtId="0" fontId="80" fillId="0" borderId="26" applyNumberFormat="0" applyFill="0" applyAlignment="0" applyProtection="0">
      <alignment vertical="center"/>
    </xf>
    <xf numFmtId="0" fontId="20" fillId="0" borderId="0">
      <alignment vertical="center"/>
    </xf>
    <xf numFmtId="0" fontId="65" fillId="39" borderId="20" applyNumberFormat="0" applyFont="0" applyAlignment="0" applyProtection="0">
      <alignment vertical="center"/>
    </xf>
    <xf numFmtId="0" fontId="78" fillId="50" borderId="0" applyNumberFormat="0" applyBorder="0" applyAlignment="0" applyProtection="0">
      <alignment vertical="center"/>
    </xf>
    <xf numFmtId="0" fontId="64" fillId="0" borderId="19" applyNumberFormat="0" applyFill="0" applyAlignment="0" applyProtection="0">
      <alignment vertical="center"/>
    </xf>
    <xf numFmtId="43" fontId="9" fillId="0" borderId="0" applyFont="0" applyFill="0" applyBorder="0" applyAlignment="0" applyProtection="0">
      <alignment vertical="center"/>
    </xf>
    <xf numFmtId="0" fontId="71" fillId="43" borderId="21" applyNumberFormat="0" applyAlignment="0" applyProtection="0">
      <alignment vertical="center"/>
    </xf>
    <xf numFmtId="0" fontId="65" fillId="59" borderId="0" applyNumberFormat="0" applyBorder="0" applyAlignment="0" applyProtection="0">
      <alignment vertical="center"/>
    </xf>
    <xf numFmtId="0" fontId="82" fillId="0" borderId="0" applyNumberFormat="0" applyFill="0" applyBorder="0" applyAlignment="0" applyProtection="0">
      <alignment vertical="center"/>
    </xf>
    <xf numFmtId="176" fontId="0" fillId="0" borderId="0" applyFont="0" applyFill="0" applyBorder="0" applyAlignment="0" applyProtection="0">
      <alignment vertical="center"/>
    </xf>
    <xf numFmtId="0" fontId="71" fillId="43" borderId="21" applyNumberFormat="0" applyAlignment="0" applyProtection="0">
      <alignment vertical="center"/>
    </xf>
    <xf numFmtId="176" fontId="0" fillId="0" borderId="0" applyFont="0" applyFill="0" applyBorder="0" applyAlignment="0" applyProtection="0">
      <alignment vertical="center"/>
    </xf>
    <xf numFmtId="0" fontId="81" fillId="0" borderId="27" applyNumberFormat="0" applyFill="0" applyAlignment="0" applyProtection="0">
      <alignment vertical="center"/>
    </xf>
    <xf numFmtId="0" fontId="20" fillId="39" borderId="20" applyNumberFormat="0" applyFont="0" applyAlignment="0" applyProtection="0">
      <alignment vertical="center"/>
    </xf>
    <xf numFmtId="0" fontId="72" fillId="41" borderId="23" applyNumberFormat="0" applyAlignment="0" applyProtection="0">
      <alignment vertical="center"/>
    </xf>
    <xf numFmtId="0" fontId="65" fillId="39" borderId="20" applyNumberFormat="0" applyFont="0" applyAlignment="0" applyProtection="0">
      <alignment vertical="center"/>
    </xf>
    <xf numFmtId="0" fontId="67" fillId="0" borderId="0" applyNumberFormat="0" applyFill="0" applyBorder="0" applyAlignment="0" applyProtection="0">
      <alignment vertical="center"/>
    </xf>
    <xf numFmtId="0" fontId="65" fillId="39" borderId="20" applyNumberFormat="0" applyFont="0" applyAlignment="0" applyProtection="0">
      <alignment vertical="center"/>
    </xf>
    <xf numFmtId="0" fontId="72" fillId="41" borderId="23" applyNumberFormat="0" applyAlignment="0" applyProtection="0">
      <alignment vertical="center"/>
    </xf>
  </cellStyleXfs>
  <cellXfs count="503">
    <xf numFmtId="0" fontId="0" fillId="0" borderId="0" xfId="0"/>
    <xf numFmtId="0" fontId="1" fillId="0" borderId="0" xfId="0" applyFont="1"/>
    <xf numFmtId="0" fontId="0" fillId="0" borderId="0" xfId="0" applyFont="1" applyAlignment="1">
      <alignment horizontal="center"/>
    </xf>
    <xf numFmtId="0" fontId="2" fillId="0" borderId="0" xfId="0" applyFont="1" applyAlignment="1">
      <alignment horizontal="center"/>
    </xf>
    <xf numFmtId="0" fontId="0" fillId="0" borderId="0" xfId="0" applyFont="1"/>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2" fillId="0" borderId="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2" borderId="2" xfId="0" applyFont="1" applyFill="1" applyBorder="1" applyAlignment="1">
      <alignment horizontal="center" vertical="center"/>
    </xf>
    <xf numFmtId="0" fontId="1" fillId="0" borderId="2" xfId="0" applyFont="1" applyBorder="1" applyAlignment="1">
      <alignment horizontal="center" vertical="center"/>
    </xf>
    <xf numFmtId="0" fontId="4" fillId="0" borderId="2" xfId="0" applyFont="1" applyBorder="1" applyAlignment="1">
      <alignment horizontal="center" vertical="center"/>
    </xf>
    <xf numFmtId="0" fontId="0" fillId="3" borderId="0" xfId="0" applyFill="1"/>
    <xf numFmtId="0" fontId="0" fillId="4" borderId="0" xfId="0" applyFill="1"/>
    <xf numFmtId="0" fontId="0" fillId="0" borderId="0" xfId="0" applyAlignment="1">
      <alignment horizontal="center"/>
    </xf>
    <xf numFmtId="0" fontId="5" fillId="0" borderId="0" xfId="0" applyFont="1"/>
    <xf numFmtId="0" fontId="5" fillId="0" borderId="0" xfId="0" applyFont="1" applyAlignment="1">
      <alignment horizontal="left"/>
    </xf>
    <xf numFmtId="0" fontId="6" fillId="0" borderId="2" xfId="0" applyFont="1" applyBorder="1" applyAlignment="1">
      <alignment horizontal="center" vertical="center" wrapText="1"/>
    </xf>
    <xf numFmtId="177" fontId="7" fillId="5" borderId="2" xfId="0" applyNumberFormat="1" applyFont="1" applyFill="1" applyBorder="1" applyAlignment="1">
      <alignment horizontal="center" vertical="center" wrapText="1"/>
    </xf>
    <xf numFmtId="0" fontId="8" fillId="5" borderId="2" xfId="0" applyFont="1" applyFill="1" applyBorder="1" applyAlignment="1">
      <alignment horizontal="center" vertical="center"/>
    </xf>
    <xf numFmtId="49" fontId="7" fillId="5" borderId="2" xfId="0" applyNumberFormat="1" applyFont="1" applyFill="1" applyBorder="1" applyAlignment="1">
      <alignment horizontal="center" vertical="center" wrapText="1"/>
    </xf>
    <xf numFmtId="49" fontId="8" fillId="5" borderId="2"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0" fontId="8" fillId="3" borderId="2" xfId="0" applyFont="1" applyFill="1" applyBorder="1" applyAlignment="1">
      <alignment horizontal="center" vertical="center"/>
    </xf>
    <xf numFmtId="49" fontId="8" fillId="3" borderId="2" xfId="0" applyNumberFormat="1" applyFont="1" applyFill="1" applyBorder="1" applyAlignment="1">
      <alignment horizontal="center" vertical="center" wrapText="1"/>
    </xf>
    <xf numFmtId="0" fontId="0" fillId="3" borderId="0" xfId="0" applyFill="1" applyAlignment="1">
      <alignment horizontal="center"/>
    </xf>
    <xf numFmtId="0" fontId="5" fillId="3" borderId="0" xfId="0" applyFont="1" applyFill="1"/>
    <xf numFmtId="49" fontId="7" fillId="4" borderId="2" xfId="0" applyNumberFormat="1" applyFont="1" applyFill="1" applyBorder="1" applyAlignment="1">
      <alignment horizontal="center" vertical="center" wrapText="1"/>
    </xf>
    <xf numFmtId="49" fontId="8" fillId="4" borderId="2" xfId="0" applyNumberFormat="1" applyFont="1" applyFill="1" applyBorder="1" applyAlignment="1">
      <alignment horizontal="center" vertical="center" wrapText="1"/>
    </xf>
    <xf numFmtId="0" fontId="0" fillId="4" borderId="0" xfId="0" applyFill="1" applyAlignment="1">
      <alignment horizontal="center"/>
    </xf>
    <xf numFmtId="0" fontId="5" fillId="4" borderId="0" xfId="0" applyFont="1" applyFill="1"/>
    <xf numFmtId="49" fontId="7" fillId="5" borderId="3" xfId="0" applyNumberFormat="1" applyFont="1" applyFill="1" applyBorder="1" applyAlignment="1">
      <alignment horizontal="center" vertical="center" wrapText="1"/>
    </xf>
    <xf numFmtId="0" fontId="9" fillId="5" borderId="2" xfId="0" applyFont="1" applyFill="1" applyBorder="1" applyAlignment="1">
      <alignment horizontal="center" vertical="center"/>
    </xf>
    <xf numFmtId="177" fontId="8" fillId="5" borderId="2" xfId="0" applyNumberFormat="1" applyFont="1" applyFill="1" applyBorder="1" applyAlignment="1">
      <alignment horizontal="center" vertical="center" wrapText="1"/>
    </xf>
    <xf numFmtId="177" fontId="7"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49" fontId="7" fillId="2" borderId="2"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xf>
    <xf numFmtId="49" fontId="7" fillId="0" borderId="2" xfId="0" applyNumberFormat="1" applyFont="1" applyBorder="1" applyAlignment="1">
      <alignment horizontal="center" vertical="center" wrapText="1"/>
    </xf>
    <xf numFmtId="0" fontId="8" fillId="0" borderId="2" xfId="0" applyFont="1" applyBorder="1" applyAlignment="1">
      <alignment horizontal="center" vertical="center"/>
    </xf>
    <xf numFmtId="177" fontId="8" fillId="0" borderId="2" xfId="0" applyNumberFormat="1" applyFont="1" applyBorder="1" applyAlignment="1">
      <alignment horizontal="center" vertical="center" wrapText="1"/>
    </xf>
    <xf numFmtId="0" fontId="5" fillId="0" borderId="0" xfId="0" applyFont="1" applyFill="1"/>
    <xf numFmtId="0" fontId="8" fillId="4" borderId="2" xfId="0" applyFont="1" applyFill="1" applyBorder="1" applyAlignment="1">
      <alignment horizontal="center" vertical="center"/>
    </xf>
    <xf numFmtId="0" fontId="10" fillId="4" borderId="0" xfId="0" applyFont="1" applyFill="1"/>
    <xf numFmtId="49" fontId="7" fillId="5" borderId="2" xfId="202" applyNumberFormat="1" applyFont="1" applyFill="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8" fillId="2" borderId="2" xfId="0" applyFont="1" applyFill="1" applyBorder="1" applyAlignment="1">
      <alignment horizontal="center" vertical="center"/>
    </xf>
    <xf numFmtId="0" fontId="11" fillId="0" borderId="0" xfId="152" applyFont="1" applyAlignment="1">
      <alignment horizontal="center" vertical="center"/>
    </xf>
    <xf numFmtId="0" fontId="12" fillId="0" borderId="0" xfId="152" applyFont="1" applyAlignment="1">
      <alignment vertical="center" wrapText="1"/>
    </xf>
    <xf numFmtId="0" fontId="12" fillId="0" borderId="0" xfId="152" applyFont="1" applyFill="1" applyAlignment="1">
      <alignment vertical="center" wrapText="1"/>
    </xf>
    <xf numFmtId="0" fontId="12" fillId="0" borderId="0" xfId="152" applyFont="1" applyFill="1" applyBorder="1">
      <alignment vertical="center"/>
    </xf>
    <xf numFmtId="0" fontId="13" fillId="0" borderId="0" xfId="152" applyFont="1" applyFill="1" applyBorder="1">
      <alignment vertical="center"/>
    </xf>
    <xf numFmtId="0" fontId="13" fillId="0" borderId="0" xfId="152" applyFont="1" applyFill="1" applyBorder="1" applyAlignment="1">
      <alignment horizontal="left" vertical="center" wrapText="1"/>
    </xf>
    <xf numFmtId="0" fontId="13" fillId="0" borderId="0" xfId="152" applyFont="1" applyAlignment="1">
      <alignment horizontal="left" vertical="center"/>
    </xf>
    <xf numFmtId="0" fontId="12" fillId="0" borderId="0" xfId="152" applyFont="1">
      <alignment vertical="center"/>
    </xf>
    <xf numFmtId="0" fontId="14" fillId="0" borderId="2" xfId="152" applyFont="1" applyFill="1" applyBorder="1" applyAlignment="1">
      <alignment horizontal="center" vertical="center"/>
    </xf>
    <xf numFmtId="0" fontId="14" fillId="0" borderId="2" xfId="152" applyFont="1" applyFill="1" applyBorder="1" applyAlignment="1">
      <alignment horizontal="center" vertical="center" wrapText="1"/>
    </xf>
    <xf numFmtId="0" fontId="14" fillId="0" borderId="2" xfId="152" applyFont="1" applyFill="1" applyBorder="1" applyAlignment="1">
      <alignment horizontal="left" vertical="center" wrapText="1"/>
    </xf>
    <xf numFmtId="0" fontId="14" fillId="0" borderId="0" xfId="152" applyFont="1" applyAlignment="1">
      <alignment horizontal="left" vertical="center"/>
    </xf>
    <xf numFmtId="0" fontId="13" fillId="0" borderId="2" xfId="152" applyFont="1" applyFill="1" applyBorder="1" applyAlignment="1">
      <alignment horizontal="center" vertical="center" wrapText="1"/>
    </xf>
    <xf numFmtId="0" fontId="13" fillId="0" borderId="2" xfId="152" applyFont="1" applyFill="1" applyBorder="1" applyAlignment="1">
      <alignment vertical="center" wrapText="1"/>
    </xf>
    <xf numFmtId="0" fontId="13" fillId="0" borderId="2" xfId="152" applyFont="1" applyFill="1" applyBorder="1" applyAlignment="1">
      <alignment horizontal="left" vertical="center" wrapText="1"/>
    </xf>
    <xf numFmtId="0" fontId="13" fillId="0" borderId="0" xfId="152" applyFont="1" applyAlignment="1">
      <alignment horizontal="left" vertical="center" wrapText="1"/>
    </xf>
    <xf numFmtId="0" fontId="15" fillId="0" borderId="2" xfId="152" applyFont="1" applyFill="1" applyBorder="1" applyAlignment="1">
      <alignment horizontal="justify" vertical="center"/>
    </xf>
    <xf numFmtId="0" fontId="13" fillId="0" borderId="0" xfId="152" applyFont="1" applyFill="1" applyAlignment="1">
      <alignment horizontal="left" vertical="center" wrapText="1"/>
    </xf>
    <xf numFmtId="0" fontId="13" fillId="5" borderId="2" xfId="152" applyFont="1" applyFill="1" applyBorder="1" applyAlignment="1">
      <alignment horizontal="center" vertical="center" wrapText="1"/>
    </xf>
    <xf numFmtId="0" fontId="13" fillId="5" borderId="2" xfId="152" applyFont="1" applyFill="1" applyBorder="1" applyAlignment="1">
      <alignment vertical="center" wrapText="1"/>
    </xf>
    <xf numFmtId="0" fontId="13" fillId="5" borderId="2" xfId="152" applyFont="1" applyFill="1" applyBorder="1" applyAlignment="1">
      <alignment horizontal="left" vertical="center" wrapText="1"/>
    </xf>
    <xf numFmtId="0" fontId="15" fillId="5" borderId="2" xfId="152" applyFont="1" applyFill="1" applyBorder="1" applyAlignment="1">
      <alignment horizontal="justify" vertical="center"/>
    </xf>
    <xf numFmtId="0" fontId="13" fillId="5" borderId="0" xfId="152" applyFont="1" applyFill="1" applyAlignment="1">
      <alignment horizontal="left" vertical="center" wrapText="1"/>
    </xf>
    <xf numFmtId="0" fontId="16" fillId="0" borderId="2" xfId="152" applyFont="1" applyFill="1" applyBorder="1" applyAlignment="1">
      <alignment horizontal="justify" vertical="center"/>
    </xf>
    <xf numFmtId="0" fontId="13" fillId="0" borderId="0" xfId="152" applyFont="1" applyFill="1" applyBorder="1" applyAlignment="1">
      <alignment horizontal="center" vertical="center" wrapText="1"/>
    </xf>
    <xf numFmtId="0" fontId="0" fillId="0" borderId="0" xfId="152">
      <alignment vertical="center"/>
    </xf>
    <xf numFmtId="0" fontId="17" fillId="0" borderId="0" xfId="152" applyFont="1" applyAlignment="1"/>
    <xf numFmtId="0" fontId="18" fillId="0" borderId="2" xfId="152" applyFont="1" applyBorder="1">
      <alignment vertical="center"/>
    </xf>
    <xf numFmtId="0" fontId="17" fillId="0" borderId="2" xfId="152" applyFont="1" applyBorder="1" applyAlignment="1">
      <alignment horizontal="center" vertical="center"/>
    </xf>
    <xf numFmtId="0" fontId="15" fillId="0" borderId="2" xfId="152" applyFont="1" applyBorder="1" applyAlignment="1">
      <alignment horizontal="justify" vertical="center"/>
    </xf>
    <xf numFmtId="0" fontId="17" fillId="0" borderId="2" xfId="152" applyFont="1" applyFill="1" applyBorder="1" applyAlignment="1">
      <alignment horizontal="center" vertical="center"/>
    </xf>
    <xf numFmtId="0" fontId="19" fillId="0" borderId="2" xfId="152" applyFont="1" applyBorder="1">
      <alignment vertical="center"/>
    </xf>
    <xf numFmtId="0" fontId="20" fillId="0" borderId="0" xfId="155" applyFont="1" applyAlignment="1">
      <alignment vertical="center"/>
    </xf>
    <xf numFmtId="0" fontId="0" fillId="0" borderId="0" xfId="155" applyFill="1"/>
    <xf numFmtId="0" fontId="0" fillId="0" borderId="0" xfId="155"/>
    <xf numFmtId="178" fontId="0" fillId="0" borderId="0" xfId="155" applyNumberFormat="1" applyAlignment="1">
      <alignment horizontal="center"/>
    </xf>
    <xf numFmtId="0" fontId="6" fillId="0" borderId="2" xfId="155" applyFont="1" applyBorder="1" applyAlignment="1">
      <alignment horizontal="center" vertical="center" wrapText="1"/>
    </xf>
    <xf numFmtId="178" fontId="6" fillId="0" borderId="2" xfId="155" applyNumberFormat="1" applyFont="1" applyBorder="1" applyAlignment="1">
      <alignment horizontal="center" vertical="center" wrapText="1"/>
    </xf>
    <xf numFmtId="49" fontId="7" fillId="0" borderId="2" xfId="155" applyNumberFormat="1" applyFont="1" applyBorder="1" applyAlignment="1">
      <alignment horizontal="center" vertical="center" wrapText="1"/>
    </xf>
    <xf numFmtId="2" fontId="7" fillId="0" borderId="2" xfId="155" applyNumberFormat="1" applyFont="1" applyBorder="1" applyAlignment="1">
      <alignment horizontal="center" vertical="center" wrapText="1"/>
    </xf>
    <xf numFmtId="0" fontId="7" fillId="0" borderId="2" xfId="155" applyFont="1" applyBorder="1" applyAlignment="1">
      <alignment horizontal="center" vertical="center"/>
    </xf>
    <xf numFmtId="177" fontId="7" fillId="0" borderId="2" xfId="155" applyNumberFormat="1" applyFont="1" applyBorder="1" applyAlignment="1">
      <alignment horizontal="center" vertical="center" wrapText="1"/>
    </xf>
    <xf numFmtId="178" fontId="20" fillId="0" borderId="2" xfId="155" applyNumberFormat="1" applyFont="1" applyBorder="1" applyAlignment="1">
      <alignment horizontal="center" vertical="center"/>
    </xf>
    <xf numFmtId="9" fontId="7" fillId="0" borderId="2" xfId="67" applyFont="1" applyFill="1" applyBorder="1" applyAlignment="1">
      <alignment horizontal="center" vertical="center"/>
    </xf>
    <xf numFmtId="0" fontId="21" fillId="0" borderId="0" xfId="155" applyFont="1" applyAlignment="1">
      <alignment vertical="center"/>
    </xf>
    <xf numFmtId="0" fontId="7" fillId="6" borderId="2" xfId="155" applyFont="1" applyFill="1" applyBorder="1" applyAlignment="1">
      <alignment horizontal="center" vertical="center"/>
    </xf>
    <xf numFmtId="49" fontId="7" fillId="6" borderId="2" xfId="155" applyNumberFormat="1" applyFont="1" applyFill="1" applyBorder="1" applyAlignment="1">
      <alignment horizontal="center" vertical="center" wrapText="1"/>
    </xf>
    <xf numFmtId="177" fontId="7" fillId="6" borderId="2" xfId="155" applyNumberFormat="1" applyFont="1" applyFill="1" applyBorder="1" applyAlignment="1">
      <alignment horizontal="center" vertical="center" wrapText="1"/>
    </xf>
    <xf numFmtId="178" fontId="20" fillId="6" borderId="2" xfId="155" applyNumberFormat="1" applyFont="1" applyFill="1" applyBorder="1" applyAlignment="1">
      <alignment horizontal="center" vertical="center"/>
    </xf>
    <xf numFmtId="0" fontId="7" fillId="0" borderId="2" xfId="155" applyFont="1" applyBorder="1" applyAlignment="1">
      <alignment horizontal="center" vertical="center" wrapText="1"/>
    </xf>
    <xf numFmtId="179" fontId="20" fillId="0" borderId="0" xfId="3" applyNumberFormat="1" applyFont="1" applyAlignment="1">
      <alignment vertical="center"/>
    </xf>
    <xf numFmtId="49" fontId="7" fillId="0" borderId="2" xfId="202" applyNumberFormat="1" applyFont="1" applyBorder="1" applyAlignment="1">
      <alignment horizontal="center" vertical="center" wrapText="1"/>
    </xf>
    <xf numFmtId="0" fontId="7" fillId="0" borderId="2" xfId="155" applyFont="1" applyFill="1" applyBorder="1" applyAlignment="1">
      <alignment horizontal="center" vertical="center"/>
    </xf>
    <xf numFmtId="49" fontId="7" fillId="0" borderId="2" xfId="155" applyNumberFormat="1" applyFont="1" applyFill="1" applyBorder="1" applyAlignment="1">
      <alignment horizontal="center" vertical="center" wrapText="1"/>
    </xf>
    <xf numFmtId="177" fontId="7" fillId="0" borderId="2" xfId="155" applyNumberFormat="1" applyFont="1" applyFill="1" applyBorder="1" applyAlignment="1">
      <alignment horizontal="center" vertical="center" wrapText="1"/>
    </xf>
    <xf numFmtId="178" fontId="20" fillId="0" borderId="2" xfId="155" applyNumberFormat="1" applyFont="1" applyFill="1" applyBorder="1" applyAlignment="1">
      <alignment horizontal="center" vertical="center"/>
    </xf>
    <xf numFmtId="49" fontId="7" fillId="0" borderId="2" xfId="202" applyNumberFormat="1" applyFont="1" applyFill="1" applyBorder="1" applyAlignment="1">
      <alignment horizontal="center" vertical="center" wrapText="1"/>
    </xf>
    <xf numFmtId="0" fontId="0" fillId="0" borderId="0" xfId="0" applyFill="1"/>
    <xf numFmtId="0" fontId="6" fillId="0" borderId="2" xfId="0" applyFont="1" applyFill="1" applyBorder="1" applyAlignment="1">
      <alignment horizontal="center" vertical="center" wrapText="1"/>
    </xf>
    <xf numFmtId="0" fontId="7" fillId="0" borderId="2" xfId="0" applyFont="1" applyBorder="1" applyAlignment="1">
      <alignment horizontal="center" vertical="center"/>
    </xf>
    <xf numFmtId="20" fontId="7" fillId="0" borderId="4" xfId="0" applyNumberFormat="1" applyFont="1" applyBorder="1" applyAlignment="1">
      <alignment horizontal="center" vertical="center"/>
    </xf>
    <xf numFmtId="49" fontId="7" fillId="2" borderId="2" xfId="202" applyNumberFormat="1" applyFont="1" applyFill="1" applyBorder="1" applyAlignment="1">
      <alignment horizontal="center" vertical="center" wrapText="1"/>
    </xf>
    <xf numFmtId="0" fontId="7" fillId="2" borderId="2" xfId="202" applyFont="1" applyFill="1" applyBorder="1" applyAlignment="1">
      <alignment horizontal="center" vertical="center" wrapText="1"/>
    </xf>
    <xf numFmtId="0" fontId="7" fillId="0" borderId="2" xfId="0" applyFont="1" applyFill="1" applyBorder="1" applyAlignment="1">
      <alignment horizontal="center" vertical="center"/>
    </xf>
    <xf numFmtId="20" fontId="7" fillId="2" borderId="4" xfId="0" applyNumberFormat="1" applyFont="1" applyFill="1" applyBorder="1" applyAlignment="1">
      <alignment horizontal="center" vertical="center"/>
    </xf>
    <xf numFmtId="49" fontId="7" fillId="7" borderId="2" xfId="0" applyNumberFormat="1" applyFont="1" applyFill="1" applyBorder="1" applyAlignment="1">
      <alignment horizontal="center" vertical="center" wrapText="1"/>
    </xf>
    <xf numFmtId="177" fontId="7" fillId="7" borderId="2" xfId="0" applyNumberFormat="1" applyFont="1" applyFill="1" applyBorder="1" applyAlignment="1">
      <alignment horizontal="center" vertical="center" wrapText="1"/>
    </xf>
    <xf numFmtId="0" fontId="7" fillId="7" borderId="2" xfId="0" applyFont="1" applyFill="1" applyBorder="1" applyAlignment="1">
      <alignment horizontal="center" vertical="center"/>
    </xf>
    <xf numFmtId="0" fontId="7" fillId="7"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22" fillId="0" borderId="2" xfId="0" applyFont="1" applyFill="1" applyBorder="1" applyAlignment="1">
      <alignment horizontal="center" vertical="center"/>
    </xf>
    <xf numFmtId="31" fontId="7" fillId="0" borderId="2" xfId="0" applyNumberFormat="1" applyFont="1" applyBorder="1" applyAlignment="1">
      <alignment horizontal="center" vertical="center" wrapText="1"/>
    </xf>
    <xf numFmtId="0" fontId="7" fillId="4" borderId="2" xfId="0" applyFont="1" applyFill="1" applyBorder="1" applyAlignment="1">
      <alignment horizontal="center" vertical="center"/>
    </xf>
    <xf numFmtId="1" fontId="7" fillId="2" borderId="2"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180" fontId="7" fillId="7" borderId="2" xfId="0" applyNumberFormat="1" applyFont="1" applyFill="1" applyBorder="1" applyAlignment="1">
      <alignment horizontal="center" vertical="center" wrapText="1"/>
    </xf>
    <xf numFmtId="2" fontId="7" fillId="7" borderId="2" xfId="0" applyNumberFormat="1" applyFont="1" applyFill="1" applyBorder="1" applyAlignment="1">
      <alignment horizontal="center" vertical="center" wrapText="1"/>
    </xf>
    <xf numFmtId="1" fontId="7" fillId="7" borderId="2" xfId="0" applyNumberFormat="1" applyFont="1" applyFill="1" applyBorder="1" applyAlignment="1">
      <alignment horizontal="center" vertical="center" wrapText="1"/>
    </xf>
    <xf numFmtId="0" fontId="7" fillId="0" borderId="2" xfId="0" applyNumberFormat="1" applyFont="1" applyBorder="1" applyAlignment="1">
      <alignment horizontal="center" vertical="center" wrapText="1"/>
    </xf>
    <xf numFmtId="181" fontId="7" fillId="0" borderId="2"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180" fontId="7"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23" fillId="0" borderId="5" xfId="153" applyFont="1" applyFill="1" applyBorder="1" applyAlignment="1">
      <alignment horizontal="center" vertical="center" wrapText="1"/>
    </xf>
    <xf numFmtId="0" fontId="23" fillId="0" borderId="6" xfId="153" applyFont="1" applyFill="1" applyBorder="1" applyAlignment="1">
      <alignment horizontal="center" vertical="center" wrapText="1"/>
    </xf>
    <xf numFmtId="0" fontId="24" fillId="2" borderId="2" xfId="152" applyFont="1" applyFill="1" applyBorder="1" applyAlignment="1">
      <alignment horizontal="center" vertical="center"/>
    </xf>
    <xf numFmtId="0" fontId="24" fillId="7" borderId="2" xfId="152" applyFont="1" applyFill="1" applyBorder="1" applyAlignment="1">
      <alignment horizontal="center" vertical="center"/>
    </xf>
    <xf numFmtId="177" fontId="7" fillId="0" borderId="2" xfId="0" applyNumberFormat="1" applyFont="1" applyBorder="1" applyAlignment="1">
      <alignment horizontal="center" vertical="center" wrapText="1"/>
    </xf>
    <xf numFmtId="0" fontId="24" fillId="0" borderId="2" xfId="152" applyFont="1" applyFill="1" applyBorder="1" applyAlignment="1">
      <alignment horizontal="center" vertical="center"/>
    </xf>
    <xf numFmtId="182"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83" fontId="7" fillId="0" borderId="2" xfId="0" applyNumberFormat="1" applyFont="1" applyBorder="1" applyAlignment="1">
      <alignment horizontal="center" vertical="center" wrapText="1"/>
    </xf>
    <xf numFmtId="0" fontId="7" fillId="0" borderId="5" xfId="0" applyFont="1" applyBorder="1" applyAlignment="1">
      <alignment horizontal="center" vertical="center" wrapText="1"/>
    </xf>
    <xf numFmtId="177" fontId="7" fillId="4" borderId="2" xfId="0" applyNumberFormat="1" applyFont="1" applyFill="1" applyBorder="1" applyAlignment="1">
      <alignment horizontal="center" vertical="center" wrapText="1"/>
    </xf>
    <xf numFmtId="0" fontId="24" fillId="4" borderId="2" xfId="152" applyFont="1" applyFill="1" applyBorder="1" applyAlignment="1">
      <alignment horizontal="center" vertical="center"/>
    </xf>
    <xf numFmtId="0" fontId="23" fillId="0" borderId="2" xfId="153" applyFont="1" applyFill="1" applyBorder="1" applyAlignment="1">
      <alignment horizontal="center" vertical="center" wrapText="1"/>
    </xf>
    <xf numFmtId="177" fontId="24" fillId="2" borderId="2" xfId="152" applyNumberFormat="1" applyFont="1" applyFill="1" applyBorder="1" applyAlignment="1">
      <alignment horizontal="center" vertical="center"/>
    </xf>
    <xf numFmtId="177" fontId="24" fillId="7" borderId="2" xfId="152" applyNumberFormat="1" applyFont="1" applyFill="1" applyBorder="1" applyAlignment="1">
      <alignment horizontal="center" vertical="center"/>
    </xf>
    <xf numFmtId="177" fontId="24" fillId="0" borderId="2" xfId="152" applyNumberFormat="1" applyFont="1" applyFill="1" applyBorder="1" applyAlignment="1">
      <alignment horizontal="center" vertical="center"/>
    </xf>
    <xf numFmtId="177" fontId="24" fillId="4" borderId="2" xfId="152" applyNumberFormat="1" applyFont="1" applyFill="1" applyBorder="1" applyAlignment="1">
      <alignment horizontal="center" vertical="center"/>
    </xf>
    <xf numFmtId="0" fontId="23" fillId="0" borderId="2" xfId="152" applyFont="1" applyFill="1" applyBorder="1" applyAlignment="1">
      <alignment horizontal="center" vertical="center"/>
    </xf>
    <xf numFmtId="0" fontId="7" fillId="2" borderId="3" xfId="0" applyFont="1" applyFill="1" applyBorder="1" applyAlignment="1">
      <alignment horizontal="center" vertical="center"/>
    </xf>
    <xf numFmtId="20" fontId="7" fillId="0" borderId="4" xfId="0" applyNumberFormat="1" applyFont="1" applyFill="1" applyBorder="1" applyAlignment="1">
      <alignment horizontal="center" vertical="center"/>
    </xf>
    <xf numFmtId="49" fontId="7" fillId="7" borderId="2" xfId="202" applyNumberFormat="1" applyFont="1" applyFill="1" applyBorder="1" applyAlignment="1">
      <alignment horizontal="center" vertical="center" wrapText="1"/>
    </xf>
    <xf numFmtId="0" fontId="7" fillId="7" borderId="2" xfId="202"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31" fontId="22" fillId="0" borderId="2" xfId="0" applyNumberFormat="1" applyFont="1" applyFill="1" applyBorder="1" applyAlignment="1">
      <alignment horizontal="center" vertical="center" wrapText="1"/>
    </xf>
    <xf numFmtId="181" fontId="7" fillId="0" borderId="2" xfId="0" applyNumberFormat="1" applyFont="1" applyBorder="1" applyAlignment="1">
      <alignment horizontal="center" vertical="center" wrapText="1"/>
    </xf>
    <xf numFmtId="184" fontId="7" fillId="0" borderId="2"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31" fontId="7" fillId="0" borderId="2" xfId="0" applyNumberFormat="1" applyFont="1" applyFill="1" applyBorder="1" applyAlignment="1">
      <alignment horizontal="center" vertical="center" wrapText="1"/>
    </xf>
    <xf numFmtId="2" fontId="7" fillId="0" borderId="2" xfId="1" applyNumberFormat="1"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2" fontId="7" fillId="0" borderId="2" xfId="0" applyNumberFormat="1" applyFont="1" applyBorder="1" applyAlignment="1">
      <alignment horizontal="center" vertical="center" wrapText="1"/>
    </xf>
    <xf numFmtId="1" fontId="7" fillId="0" borderId="2" xfId="0" applyNumberFormat="1" applyFont="1" applyBorder="1" applyAlignment="1">
      <alignment horizontal="center" vertical="center" wrapText="1"/>
    </xf>
    <xf numFmtId="183" fontId="7" fillId="0" borderId="2" xfId="0" applyNumberFormat="1" applyFont="1" applyFill="1" applyBorder="1" applyAlignment="1">
      <alignment horizontal="center" vertical="center" wrapText="1"/>
    </xf>
    <xf numFmtId="0" fontId="2" fillId="0" borderId="0" xfId="0" applyFont="1" applyFill="1"/>
    <xf numFmtId="20" fontId="7" fillId="2" borderId="2" xfId="0" applyNumberFormat="1"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49" fontId="22" fillId="0" borderId="2" xfId="0" applyNumberFormat="1" applyFont="1" applyBorder="1" applyAlignment="1">
      <alignment horizontal="center" vertical="center" wrapText="1"/>
    </xf>
    <xf numFmtId="0" fontId="22" fillId="0" borderId="2" xfId="0" applyFont="1" applyBorder="1" applyAlignment="1">
      <alignment horizontal="center" vertical="center" wrapText="1"/>
    </xf>
    <xf numFmtId="0" fontId="7" fillId="0" borderId="2" xfId="1" applyNumberFormat="1" applyFont="1" applyBorder="1" applyAlignment="1">
      <alignment horizontal="center" vertical="center" wrapText="1"/>
    </xf>
    <xf numFmtId="2" fontId="7" fillId="2" borderId="2" xfId="0" applyNumberFormat="1" applyFont="1" applyFill="1" applyBorder="1" applyAlignment="1">
      <alignment horizontal="center" vertical="center" wrapText="1"/>
    </xf>
    <xf numFmtId="180" fontId="7" fillId="2" borderId="2" xfId="0" applyNumberFormat="1" applyFont="1" applyFill="1" applyBorder="1" applyAlignment="1">
      <alignment horizontal="center" vertical="center" wrapText="1"/>
    </xf>
    <xf numFmtId="2" fontId="7" fillId="0" borderId="2" xfId="1" applyNumberFormat="1" applyFont="1" applyBorder="1" applyAlignment="1">
      <alignment horizontal="center" vertical="center" wrapText="1"/>
    </xf>
    <xf numFmtId="2" fontId="7" fillId="2" borderId="2" xfId="1" applyNumberFormat="1" applyFont="1" applyFill="1" applyBorder="1" applyAlignment="1">
      <alignment horizontal="center" vertical="center" wrapText="1"/>
    </xf>
    <xf numFmtId="0" fontId="7" fillId="0" borderId="4" xfId="0" applyFont="1" applyFill="1" applyBorder="1" applyAlignment="1">
      <alignment horizontal="center" vertical="center"/>
    </xf>
    <xf numFmtId="2" fontId="7" fillId="0" borderId="2" xfId="0" applyNumberFormat="1" applyFont="1" applyFill="1" applyBorder="1" applyAlignment="1">
      <alignment horizontal="center" vertical="center" wrapText="1"/>
    </xf>
    <xf numFmtId="20" fontId="7" fillId="0" borderId="2" xfId="0" applyNumberFormat="1" applyFont="1" applyBorder="1" applyAlignment="1">
      <alignment horizontal="center" vertical="center"/>
    </xf>
    <xf numFmtId="184" fontId="7" fillId="0" borderId="2" xfId="0" applyNumberFormat="1" applyFont="1" applyBorder="1" applyAlignment="1">
      <alignment horizontal="center" vertical="center" wrapText="1"/>
    </xf>
    <xf numFmtId="0" fontId="22" fillId="2" borderId="2" xfId="0" applyFont="1" applyFill="1" applyBorder="1" applyAlignment="1">
      <alignment horizontal="center" vertical="center" wrapText="1"/>
    </xf>
    <xf numFmtId="181" fontId="7" fillId="2" borderId="2" xfId="0" applyNumberFormat="1" applyFont="1" applyFill="1" applyBorder="1" applyAlignment="1">
      <alignment horizontal="center" vertical="center" wrapText="1"/>
    </xf>
    <xf numFmtId="183" fontId="7" fillId="2" borderId="2" xfId="0" applyNumberFormat="1" applyFont="1" applyFill="1" applyBorder="1" applyAlignment="1">
      <alignment horizontal="center" vertical="center" wrapText="1"/>
    </xf>
    <xf numFmtId="184" fontId="7" fillId="7" borderId="2" xfId="0" applyNumberFormat="1" applyFont="1" applyFill="1" applyBorder="1" applyAlignment="1">
      <alignment horizontal="center" vertical="center" wrapText="1"/>
    </xf>
    <xf numFmtId="177" fontId="7" fillId="0" borderId="5" xfId="0" applyNumberFormat="1" applyFont="1" applyBorder="1" applyAlignment="1">
      <alignment horizontal="center" vertical="center" wrapText="1"/>
    </xf>
    <xf numFmtId="0" fontId="5" fillId="0" borderId="0" xfId="0" applyFont="1" applyFill="1" applyAlignment="1">
      <alignment vertical="center"/>
    </xf>
    <xf numFmtId="0" fontId="22" fillId="7" borderId="2" xfId="0" applyFont="1" applyFill="1" applyBorder="1" applyAlignment="1">
      <alignment horizontal="center" vertical="center" wrapText="1"/>
    </xf>
    <xf numFmtId="49" fontId="22" fillId="2" borderId="2" xfId="0" applyNumberFormat="1" applyFont="1" applyFill="1" applyBorder="1" applyAlignment="1">
      <alignment horizontal="center" vertical="center" wrapText="1"/>
    </xf>
    <xf numFmtId="49" fontId="22" fillId="7" borderId="2" xfId="0" applyNumberFormat="1" applyFont="1" applyFill="1" applyBorder="1" applyAlignment="1">
      <alignment horizontal="center" vertical="center" wrapText="1"/>
    </xf>
    <xf numFmtId="180" fontId="22" fillId="7" borderId="2" xfId="0" applyNumberFormat="1" applyFont="1" applyFill="1" applyBorder="1" applyAlignment="1">
      <alignment horizontal="center" vertical="center" wrapText="1"/>
    </xf>
    <xf numFmtId="181" fontId="7" fillId="7" borderId="2" xfId="0" applyNumberFormat="1" applyFont="1" applyFill="1" applyBorder="1" applyAlignment="1">
      <alignment horizontal="center" vertical="center" wrapText="1"/>
    </xf>
    <xf numFmtId="0" fontId="7" fillId="7" borderId="2" xfId="0" applyNumberFormat="1" applyFont="1" applyFill="1" applyBorder="1" applyAlignment="1">
      <alignment horizontal="center" vertical="center" wrapText="1"/>
    </xf>
    <xf numFmtId="183" fontId="7" fillId="7" borderId="2" xfId="0" applyNumberFormat="1" applyFont="1" applyFill="1" applyBorder="1" applyAlignment="1">
      <alignment horizontal="center" vertical="center" wrapText="1"/>
    </xf>
    <xf numFmtId="0" fontId="24" fillId="0" borderId="0" xfId="0" applyFont="1" applyFill="1" applyAlignment="1">
      <alignment vertical="center" wrapText="1"/>
    </xf>
    <xf numFmtId="0" fontId="10" fillId="0" borderId="0" xfId="0" applyFont="1" applyFill="1" applyAlignment="1">
      <alignment vertical="center" wrapText="1"/>
    </xf>
    <xf numFmtId="58" fontId="7" fillId="2" borderId="2" xfId="0" applyNumberFormat="1" applyFont="1" applyFill="1" applyBorder="1" applyAlignment="1">
      <alignment horizontal="center" vertical="center"/>
    </xf>
    <xf numFmtId="20" fontId="13" fillId="2" borderId="2" xfId="0" applyNumberFormat="1" applyFont="1" applyFill="1" applyBorder="1" applyAlignment="1">
      <alignment horizontal="center" vertical="center"/>
    </xf>
    <xf numFmtId="20" fontId="5" fillId="2" borderId="2" xfId="0" applyNumberFormat="1" applyFont="1" applyFill="1" applyBorder="1" applyAlignment="1">
      <alignment horizontal="center" vertical="center"/>
    </xf>
    <xf numFmtId="58" fontId="7" fillId="0" borderId="2" xfId="0" applyNumberFormat="1" applyFont="1" applyBorder="1" applyAlignment="1">
      <alignment horizontal="center" vertical="center"/>
    </xf>
    <xf numFmtId="20" fontId="13" fillId="0" borderId="2" xfId="0" applyNumberFormat="1" applyFont="1" applyBorder="1" applyAlignment="1">
      <alignment horizontal="center" vertical="center"/>
    </xf>
    <xf numFmtId="20" fontId="5" fillId="0" borderId="2" xfId="0" applyNumberFormat="1" applyFont="1" applyBorder="1" applyAlignment="1">
      <alignment horizontal="center" vertical="center"/>
    </xf>
    <xf numFmtId="185" fontId="7" fillId="0" borderId="2" xfId="0" applyNumberFormat="1" applyFont="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7" borderId="7"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177" fontId="24" fillId="0" borderId="2" xfId="152" applyNumberFormat="1" applyFont="1" applyBorder="1" applyAlignment="1">
      <alignment horizontal="center" vertical="center"/>
    </xf>
    <xf numFmtId="0" fontId="0" fillId="7" borderId="0" xfId="0" applyFill="1" applyAlignment="1">
      <alignment horizontal="center" vertical="center"/>
    </xf>
    <xf numFmtId="0" fontId="8" fillId="0" borderId="2" xfId="0" applyFont="1" applyFill="1" applyBorder="1" applyAlignment="1">
      <alignment horizontal="center" vertical="center"/>
    </xf>
    <xf numFmtId="0" fontId="24" fillId="0" borderId="2" xfId="152" applyFont="1" applyBorder="1" applyAlignment="1">
      <alignment horizontal="center" vertical="center"/>
    </xf>
    <xf numFmtId="0" fontId="23" fillId="0" borderId="3" xfId="152" applyFont="1" applyFill="1" applyBorder="1" applyAlignment="1">
      <alignment horizontal="center" vertical="center"/>
    </xf>
    <xf numFmtId="0" fontId="24" fillId="0" borderId="3" xfId="152" applyFont="1" applyFill="1" applyBorder="1" applyAlignment="1">
      <alignment horizontal="center" vertical="center"/>
    </xf>
    <xf numFmtId="0" fontId="0" fillId="0" borderId="0" xfId="0" applyAlignment="1">
      <alignment horizontal="center" vertical="center"/>
    </xf>
    <xf numFmtId="0" fontId="7" fillId="0" borderId="2" xfId="0" applyNumberFormat="1" applyFont="1" applyFill="1" applyBorder="1" applyAlignment="1">
      <alignment horizontal="center" vertical="center" wrapText="1"/>
    </xf>
    <xf numFmtId="0" fontId="24" fillId="0" borderId="0" xfId="152" applyFont="1" applyFill="1" applyBorder="1" applyAlignment="1">
      <alignment horizontal="center" vertical="center"/>
    </xf>
    <xf numFmtId="0" fontId="0" fillId="0" borderId="0" xfId="0" applyAlignment="1">
      <alignment vertical="center"/>
    </xf>
    <xf numFmtId="177" fontId="7" fillId="8" borderId="2" xfId="0" applyNumberFormat="1" applyFont="1" applyFill="1" applyBorder="1" applyAlignment="1">
      <alignment horizontal="center" vertical="center" wrapText="1"/>
    </xf>
    <xf numFmtId="0" fontId="7" fillId="8" borderId="2" xfId="0" applyFont="1" applyFill="1" applyBorder="1" applyAlignment="1">
      <alignment horizontal="center" vertical="center"/>
    </xf>
    <xf numFmtId="49" fontId="7" fillId="8" borderId="2" xfId="0" applyNumberFormat="1" applyFont="1" applyFill="1" applyBorder="1" applyAlignment="1">
      <alignment horizontal="center" vertical="center" wrapText="1"/>
    </xf>
    <xf numFmtId="177" fontId="24" fillId="8" borderId="2" xfId="152" applyNumberFormat="1" applyFont="1" applyFill="1" applyBorder="1" applyAlignment="1">
      <alignment horizontal="center" vertical="center"/>
    </xf>
    <xf numFmtId="0" fontId="10" fillId="0" borderId="2" xfId="152" applyFont="1" applyFill="1" applyBorder="1" applyAlignment="1">
      <alignment horizontal="center" vertical="center"/>
    </xf>
    <xf numFmtId="0" fontId="24" fillId="8" borderId="2" xfId="152" applyFont="1" applyFill="1" applyBorder="1" applyAlignment="1">
      <alignment horizontal="center" vertical="center"/>
    </xf>
    <xf numFmtId="0" fontId="0" fillId="0" borderId="0" xfId="0" applyFill="1" applyAlignment="1">
      <alignment horizontal="center" vertical="center"/>
    </xf>
    <xf numFmtId="180" fontId="7" fillId="0" borderId="2" xfId="0" applyNumberFormat="1" applyFont="1" applyFill="1" applyBorder="1" applyAlignment="1">
      <alignment horizontal="center" vertical="center" wrapText="1"/>
    </xf>
    <xf numFmtId="49" fontId="8" fillId="0" borderId="2" xfId="0" applyNumberFormat="1" applyFont="1" applyBorder="1" applyAlignment="1">
      <alignment horizontal="center" vertical="center" wrapText="1"/>
    </xf>
    <xf numFmtId="0" fontId="24" fillId="0" borderId="0" xfId="0" applyFont="1" applyFill="1" applyAlignment="1">
      <alignment vertical="center"/>
    </xf>
    <xf numFmtId="0" fontId="5" fillId="0" borderId="0" xfId="0" applyFont="1" applyAlignment="1">
      <alignment horizontal="left" vertical="center"/>
    </xf>
    <xf numFmtId="0" fontId="7" fillId="8" borderId="2" xfId="0" applyNumberFormat="1" applyFont="1" applyFill="1" applyBorder="1" applyAlignment="1">
      <alignment horizontal="center" vertical="center" wrapText="1"/>
    </xf>
    <xf numFmtId="0" fontId="2" fillId="0" borderId="0" xfId="0" applyFont="1"/>
    <xf numFmtId="2" fontId="7" fillId="7" borderId="2" xfId="1" applyNumberFormat="1" applyFont="1" applyFill="1" applyBorder="1" applyAlignment="1">
      <alignment horizontal="center" vertical="center" wrapText="1"/>
    </xf>
    <xf numFmtId="184" fontId="7" fillId="2" borderId="2" xfId="0" applyNumberFormat="1" applyFont="1" applyFill="1" applyBorder="1" applyAlignment="1">
      <alignment horizontal="center" vertical="center" wrapText="1"/>
    </xf>
    <xf numFmtId="0" fontId="23" fillId="0" borderId="5" xfId="153" applyFont="1" applyBorder="1" applyAlignment="1">
      <alignment horizontal="center" vertical="center" wrapText="1"/>
    </xf>
    <xf numFmtId="0" fontId="23" fillId="0" borderId="6" xfId="153" applyFont="1" applyBorder="1" applyAlignment="1">
      <alignment horizontal="center" vertical="center" wrapText="1"/>
    </xf>
    <xf numFmtId="0" fontId="23" fillId="0" borderId="2" xfId="153" applyFont="1" applyBorder="1" applyAlignment="1">
      <alignment horizontal="center" vertical="center" wrapText="1"/>
    </xf>
    <xf numFmtId="0" fontId="23" fillId="0" borderId="2" xfId="152" applyFont="1" applyBorder="1" applyAlignment="1">
      <alignment horizontal="center" vertical="center"/>
    </xf>
    <xf numFmtId="0" fontId="10" fillId="0" borderId="0" xfId="0" applyFont="1"/>
    <xf numFmtId="0" fontId="25" fillId="0" borderId="2" xfId="0" applyFont="1" applyBorder="1" applyAlignment="1">
      <alignment horizontal="center" vertical="center"/>
    </xf>
    <xf numFmtId="0" fontId="25"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9" fontId="11" fillId="0" borderId="2" xfId="0" applyNumberFormat="1" applyFont="1" applyBorder="1" applyAlignment="1">
      <alignment horizontal="center" vertical="center" wrapText="1"/>
    </xf>
    <xf numFmtId="0" fontId="25" fillId="0" borderId="8"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9" fontId="25" fillId="0" borderId="2" xfId="0" applyNumberFormat="1" applyFont="1" applyBorder="1" applyAlignment="1">
      <alignment horizontal="center" vertical="center" wrapText="1"/>
    </xf>
    <xf numFmtId="0" fontId="25" fillId="0" borderId="4" xfId="0" applyFont="1" applyBorder="1" applyAlignment="1">
      <alignment horizontal="center" vertical="center" wrapText="1"/>
    </xf>
    <xf numFmtId="0" fontId="26" fillId="0" borderId="5" xfId="0" applyFont="1" applyBorder="1" applyAlignment="1">
      <alignment vertical="center" wrapText="1"/>
    </xf>
    <xf numFmtId="0" fontId="27" fillId="0" borderId="2" xfId="0" applyFont="1" applyBorder="1" applyAlignment="1">
      <alignment horizontal="center" vertical="center" wrapText="1"/>
    </xf>
    <xf numFmtId="0" fontId="27" fillId="0" borderId="6" xfId="0" applyFont="1" applyBorder="1" applyAlignment="1">
      <alignment horizontal="center" vertical="center" wrapText="1"/>
    </xf>
    <xf numFmtId="9" fontId="27" fillId="0" borderId="2" xfId="0" applyNumberFormat="1" applyFont="1" applyBorder="1" applyAlignment="1">
      <alignment horizontal="center" vertical="center" wrapText="1"/>
    </xf>
    <xf numFmtId="0" fontId="0" fillId="0" borderId="0" xfId="0" applyFill="1" applyAlignment="1">
      <alignment vertical="center"/>
    </xf>
    <xf numFmtId="0" fontId="28" fillId="0" borderId="0" xfId="0" applyFont="1" applyFill="1" applyAlignment="1">
      <alignment vertical="center"/>
    </xf>
    <xf numFmtId="0" fontId="29" fillId="0" borderId="2"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0" borderId="8" xfId="0" applyFont="1" applyFill="1" applyBorder="1" applyAlignment="1">
      <alignment horizontal="center" vertical="center" wrapText="1"/>
    </xf>
    <xf numFmtId="0" fontId="3" fillId="0" borderId="0" xfId="0" applyFont="1"/>
    <xf numFmtId="0" fontId="2" fillId="0" borderId="0" xfId="0" applyNumberFormat="1" applyFont="1"/>
    <xf numFmtId="0" fontId="0" fillId="0" borderId="0" xfId="0" applyAlignment="1">
      <alignment wrapText="1"/>
    </xf>
    <xf numFmtId="0" fontId="0" fillId="0" borderId="0" xfId="0" applyNumberFormat="1" applyAlignment="1">
      <alignment wrapText="1"/>
    </xf>
    <xf numFmtId="0" fontId="0" fillId="0" borderId="0" xfId="0" applyFill="1" applyAlignment="1">
      <alignment horizontal="left"/>
    </xf>
    <xf numFmtId="0" fontId="30" fillId="0" borderId="2" xfId="0" applyFont="1" applyBorder="1" applyAlignment="1">
      <alignment horizontal="center" vertical="center" wrapText="1"/>
    </xf>
    <xf numFmtId="0" fontId="30" fillId="0" borderId="5" xfId="0" applyFont="1" applyFill="1" applyBorder="1" applyAlignment="1">
      <alignment horizontal="center" vertical="center" wrapText="1"/>
    </xf>
    <xf numFmtId="0" fontId="30" fillId="9" borderId="2" xfId="0" applyNumberFormat="1" applyFont="1" applyFill="1" applyBorder="1" applyAlignment="1">
      <alignment horizontal="center" vertical="center" wrapText="1"/>
    </xf>
    <xf numFmtId="0" fontId="30" fillId="9" borderId="2"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9" xfId="0" applyFont="1" applyBorder="1" applyAlignment="1">
      <alignment horizontal="center" vertical="center" wrapText="1"/>
    </xf>
    <xf numFmtId="0" fontId="31" fillId="0" borderId="2" xfId="0" applyFont="1" applyFill="1" applyBorder="1" applyAlignment="1">
      <alignment horizontal="center" vertical="center"/>
    </xf>
    <xf numFmtId="20" fontId="31" fillId="0" borderId="5" xfId="0" applyNumberFormat="1" applyFont="1" applyFill="1" applyBorder="1" applyAlignment="1">
      <alignment horizontal="center" vertical="center"/>
    </xf>
    <xf numFmtId="0" fontId="31" fillId="9" borderId="2" xfId="0" applyNumberFormat="1" applyFont="1" applyFill="1" applyBorder="1" applyAlignment="1">
      <alignment horizontal="center" vertical="center"/>
    </xf>
    <xf numFmtId="49" fontId="31" fillId="9" borderId="2" xfId="0" applyNumberFormat="1" applyFont="1" applyFill="1" applyBorder="1" applyAlignment="1">
      <alignment horizontal="center" vertical="center" wrapText="1"/>
    </xf>
    <xf numFmtId="49" fontId="31" fillId="0" borderId="9" xfId="0" applyNumberFormat="1" applyFont="1" applyBorder="1" applyAlignment="1">
      <alignment horizontal="center" vertical="center" wrapText="1"/>
    </xf>
    <xf numFmtId="0" fontId="31" fillId="9" borderId="2" xfId="0" applyNumberFormat="1" applyFont="1" applyFill="1" applyBorder="1" applyAlignment="1">
      <alignment horizontal="center" vertical="center" wrapText="1"/>
    </xf>
    <xf numFmtId="0" fontId="31" fillId="2" borderId="9"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5" xfId="0" applyFont="1" applyFill="1" applyBorder="1" applyAlignment="1">
      <alignment horizontal="center" vertical="center"/>
    </xf>
    <xf numFmtId="0" fontId="31" fillId="9" borderId="2" xfId="0" applyFont="1" applyFill="1" applyBorder="1" applyAlignment="1">
      <alignment horizontal="center" vertical="center"/>
    </xf>
    <xf numFmtId="0" fontId="31" fillId="2" borderId="9" xfId="0" applyFont="1" applyFill="1" applyBorder="1" applyAlignment="1">
      <alignment horizontal="center" vertical="center" wrapText="1"/>
    </xf>
    <xf numFmtId="177" fontId="31" fillId="9" borderId="2" xfId="0" applyNumberFormat="1" applyFont="1" applyFill="1" applyBorder="1" applyAlignment="1">
      <alignment horizontal="center" vertical="center" wrapText="1"/>
    </xf>
    <xf numFmtId="0" fontId="31" fillId="0" borderId="2" xfId="0" applyFont="1" applyBorder="1" applyAlignment="1">
      <alignment horizontal="center" vertical="center"/>
    </xf>
    <xf numFmtId="0" fontId="31" fillId="0" borderId="5" xfId="0" applyFont="1" applyBorder="1" applyAlignment="1">
      <alignment horizontal="center" vertical="center"/>
    </xf>
    <xf numFmtId="0" fontId="31" fillId="0" borderId="9" xfId="0" applyFont="1" applyBorder="1" applyAlignment="1">
      <alignment horizontal="center" vertical="center" wrapText="1"/>
    </xf>
    <xf numFmtId="0" fontId="31" fillId="7" borderId="9" xfId="0" applyFont="1" applyFill="1" applyBorder="1" applyAlignment="1">
      <alignment horizontal="center" vertical="center"/>
    </xf>
    <xf numFmtId="20" fontId="31" fillId="2" borderId="5" xfId="0" applyNumberFormat="1" applyFont="1" applyFill="1" applyBorder="1" applyAlignment="1">
      <alignment horizontal="center" vertical="center"/>
    </xf>
    <xf numFmtId="49" fontId="31" fillId="2" borderId="9" xfId="0" applyNumberFormat="1" applyFont="1" applyFill="1" applyBorder="1" applyAlignment="1">
      <alignment horizontal="center" vertical="center" wrapText="1"/>
    </xf>
    <xf numFmtId="0" fontId="32" fillId="0" borderId="2" xfId="0" applyFont="1" applyBorder="1" applyAlignment="1">
      <alignment horizontal="center" vertical="center"/>
    </xf>
    <xf numFmtId="20" fontId="32" fillId="0" borderId="5" xfId="0" applyNumberFormat="1" applyFont="1" applyBorder="1" applyAlignment="1">
      <alignment horizontal="center" vertical="center"/>
    </xf>
    <xf numFmtId="49" fontId="31" fillId="7" borderId="9" xfId="0" applyNumberFormat="1" applyFont="1" applyFill="1" applyBorder="1" applyAlignment="1">
      <alignment horizontal="center" vertical="center" wrapText="1"/>
    </xf>
    <xf numFmtId="20" fontId="31" fillId="0" borderId="5" xfId="0" applyNumberFormat="1" applyFont="1" applyBorder="1" applyAlignment="1">
      <alignment horizontal="center" vertical="center"/>
    </xf>
    <xf numFmtId="20" fontId="31" fillId="0" borderId="10" xfId="0" applyNumberFormat="1" applyFont="1" applyBorder="1" applyAlignment="1">
      <alignment horizontal="center" vertical="center"/>
    </xf>
    <xf numFmtId="20" fontId="31" fillId="2" borderId="10" xfId="0" applyNumberFormat="1" applyFont="1" applyFill="1" applyBorder="1" applyAlignment="1">
      <alignment horizontal="center" vertical="center"/>
    </xf>
    <xf numFmtId="20" fontId="31" fillId="0" borderId="10" xfId="0" applyNumberFormat="1" applyFont="1" applyFill="1" applyBorder="1" applyAlignment="1">
      <alignment horizontal="center" vertical="center"/>
    </xf>
    <xf numFmtId="0" fontId="31" fillId="0" borderId="9" xfId="0" applyFont="1" applyBorder="1" applyAlignment="1">
      <alignment horizontal="center" vertical="center"/>
    </xf>
    <xf numFmtId="20" fontId="33" fillId="2" borderId="10" xfId="0" applyNumberFormat="1" applyFont="1" applyFill="1" applyBorder="1" applyAlignment="1">
      <alignment horizontal="center" vertical="center"/>
    </xf>
    <xf numFmtId="20" fontId="31" fillId="9" borderId="2" xfId="0" applyNumberFormat="1" applyFont="1" applyFill="1" applyBorder="1" applyAlignment="1">
      <alignment horizontal="center" vertical="center"/>
    </xf>
    <xf numFmtId="20" fontId="31" fillId="2" borderId="9" xfId="0" applyNumberFormat="1" applyFont="1" applyFill="1" applyBorder="1" applyAlignment="1">
      <alignment horizontal="center" vertical="center" wrapText="1"/>
    </xf>
    <xf numFmtId="49" fontId="31" fillId="7" borderId="0" xfId="0" applyNumberFormat="1" applyFont="1" applyFill="1" applyBorder="1" applyAlignment="1">
      <alignment horizontal="center" vertical="center" wrapText="1"/>
    </xf>
    <xf numFmtId="20" fontId="33" fillId="0" borderId="10" xfId="0" applyNumberFormat="1" applyFont="1" applyBorder="1" applyAlignment="1">
      <alignment horizontal="center" vertical="center"/>
    </xf>
    <xf numFmtId="20" fontId="31" fillId="0" borderId="9" xfId="0" applyNumberFormat="1" applyFont="1" applyBorder="1" applyAlignment="1">
      <alignment horizontal="center" vertical="center" wrapText="1"/>
    </xf>
    <xf numFmtId="49" fontId="31" fillId="0" borderId="9" xfId="0" applyNumberFormat="1" applyFont="1" applyFill="1" applyBorder="1" applyAlignment="1">
      <alignment horizontal="center" vertical="center" wrapText="1"/>
    </xf>
    <xf numFmtId="49" fontId="31" fillId="0" borderId="0" xfId="0" applyNumberFormat="1" applyFont="1" applyBorder="1" applyAlignment="1">
      <alignment horizontal="center" vertical="center" wrapText="1"/>
    </xf>
    <xf numFmtId="0" fontId="30" fillId="0" borderId="6" xfId="0" applyFont="1" applyBorder="1" applyAlignment="1">
      <alignment horizontal="center" vertical="center" wrapText="1"/>
    </xf>
    <xf numFmtId="186" fontId="31" fillId="9" borderId="2" xfId="0" applyNumberFormat="1" applyFont="1" applyFill="1" applyBorder="1" applyAlignment="1">
      <alignment horizontal="center" vertical="center" wrapText="1"/>
    </xf>
    <xf numFmtId="49" fontId="31" fillId="2" borderId="6" xfId="0" applyNumberFormat="1" applyFont="1" applyFill="1" applyBorder="1" applyAlignment="1">
      <alignment horizontal="center" vertical="center" wrapText="1"/>
    </xf>
    <xf numFmtId="2" fontId="31" fillId="9" borderId="2" xfId="0" applyNumberFormat="1" applyFont="1" applyFill="1" applyBorder="1" applyAlignment="1">
      <alignment horizontal="center" vertical="center" wrapText="1"/>
    </xf>
    <xf numFmtId="177" fontId="31" fillId="2" borderId="9" xfId="0" applyNumberFormat="1" applyFont="1" applyFill="1" applyBorder="1" applyAlignment="1">
      <alignment horizontal="center" vertical="center" wrapText="1"/>
    </xf>
    <xf numFmtId="1" fontId="31" fillId="2" borderId="6" xfId="0" applyNumberFormat="1" applyFont="1" applyFill="1" applyBorder="1" applyAlignment="1">
      <alignment horizontal="center" vertical="center" wrapText="1"/>
    </xf>
    <xf numFmtId="177" fontId="31" fillId="7" borderId="9" xfId="0" applyNumberFormat="1" applyFont="1" applyFill="1" applyBorder="1" applyAlignment="1">
      <alignment horizontal="center" vertical="center" wrapText="1"/>
    </xf>
    <xf numFmtId="1" fontId="31" fillId="7" borderId="6" xfId="0" applyNumberFormat="1" applyFont="1" applyFill="1" applyBorder="1" applyAlignment="1">
      <alignment horizontal="center" vertical="center" wrapText="1"/>
    </xf>
    <xf numFmtId="49" fontId="32" fillId="7" borderId="9" xfId="0" applyNumberFormat="1" applyFont="1" applyFill="1" applyBorder="1" applyAlignment="1">
      <alignment horizontal="center" vertical="center" wrapText="1"/>
    </xf>
    <xf numFmtId="49" fontId="32" fillId="7" borderId="6" xfId="0" applyNumberFormat="1" applyFont="1" applyFill="1" applyBorder="1" applyAlignment="1">
      <alignment horizontal="center" vertical="center" wrapText="1"/>
    </xf>
    <xf numFmtId="49" fontId="31" fillId="7" borderId="9" xfId="0" applyNumberFormat="1" applyFont="1" applyFill="1" applyBorder="1" applyAlignment="1">
      <alignment horizontal="center" vertical="center"/>
    </xf>
    <xf numFmtId="186" fontId="31" fillId="9" borderId="2" xfId="0" applyNumberFormat="1" applyFont="1" applyFill="1" applyBorder="1" applyAlignment="1">
      <alignment horizontal="center" vertical="center"/>
    </xf>
    <xf numFmtId="49" fontId="31" fillId="7" borderId="6" xfId="0" applyNumberFormat="1" applyFont="1" applyFill="1" applyBorder="1" applyAlignment="1">
      <alignment horizontal="center" vertical="center" wrapText="1"/>
    </xf>
    <xf numFmtId="49" fontId="31" fillId="0" borderId="6" xfId="0" applyNumberFormat="1" applyFont="1" applyBorder="1" applyAlignment="1">
      <alignment horizontal="center" vertical="center" wrapText="1"/>
    </xf>
    <xf numFmtId="0" fontId="31" fillId="2" borderId="6" xfId="0" applyFont="1" applyFill="1" applyBorder="1" applyAlignment="1">
      <alignment horizontal="center" vertical="center" wrapText="1"/>
    </xf>
    <xf numFmtId="186" fontId="34" fillId="9" borderId="2" xfId="0" applyNumberFormat="1" applyFont="1" applyFill="1" applyBorder="1" applyAlignment="1">
      <alignment horizontal="center" vertical="center" wrapText="1"/>
    </xf>
    <xf numFmtId="0" fontId="31" fillId="9" borderId="2" xfId="0" applyFont="1" applyFill="1" applyBorder="1" applyAlignment="1">
      <alignment horizontal="center" vertical="center" wrapText="1"/>
    </xf>
    <xf numFmtId="181" fontId="31" fillId="2" borderId="6" xfId="0" applyNumberFormat="1" applyFont="1" applyFill="1" applyBorder="1" applyAlignment="1">
      <alignment horizontal="center" vertical="center" wrapText="1"/>
    </xf>
    <xf numFmtId="49" fontId="31" fillId="2" borderId="9" xfId="0" applyNumberFormat="1" applyFont="1" applyFill="1" applyBorder="1" applyAlignment="1">
      <alignment horizontal="center" vertical="center"/>
    </xf>
    <xf numFmtId="180" fontId="31" fillId="2" borderId="6" xfId="0" applyNumberFormat="1" applyFont="1" applyFill="1" applyBorder="1" applyAlignment="1">
      <alignment horizontal="center" vertical="center" wrapText="1"/>
    </xf>
    <xf numFmtId="180" fontId="31" fillId="7" borderId="6" xfId="0" applyNumberFormat="1" applyFont="1" applyFill="1" applyBorder="1" applyAlignment="1">
      <alignment horizontal="center" vertical="center" wrapText="1"/>
    </xf>
    <xf numFmtId="0" fontId="31" fillId="2" borderId="6" xfId="0" applyNumberFormat="1" applyFont="1" applyFill="1" applyBorder="1" applyAlignment="1">
      <alignment horizontal="center" vertical="center" wrapText="1"/>
    </xf>
    <xf numFmtId="177" fontId="31" fillId="2" borderId="6" xfId="0" applyNumberFormat="1" applyFont="1" applyFill="1" applyBorder="1" applyAlignment="1">
      <alignment horizontal="center" vertical="center" wrapText="1"/>
    </xf>
    <xf numFmtId="177" fontId="31" fillId="2" borderId="9" xfId="0" applyNumberFormat="1" applyFont="1" applyFill="1" applyBorder="1" applyAlignment="1">
      <alignment horizontal="center" vertical="center"/>
    </xf>
    <xf numFmtId="177" fontId="31" fillId="7" borderId="9" xfId="0" applyNumberFormat="1" applyFont="1" applyFill="1" applyBorder="1" applyAlignment="1">
      <alignment horizontal="center" vertical="center"/>
    </xf>
    <xf numFmtId="177" fontId="31" fillId="7" borderId="6" xfId="0" applyNumberFormat="1" applyFont="1" applyFill="1" applyBorder="1" applyAlignment="1">
      <alignment horizontal="center" vertical="center" wrapText="1"/>
    </xf>
    <xf numFmtId="177" fontId="31" fillId="0" borderId="9" xfId="0" applyNumberFormat="1" applyFont="1" applyBorder="1" applyAlignment="1">
      <alignment horizontal="center" vertical="center" wrapText="1"/>
    </xf>
    <xf numFmtId="177" fontId="31" fillId="0" borderId="6" xfId="0" applyNumberFormat="1" applyFont="1" applyBorder="1" applyAlignment="1">
      <alignment horizontal="center" vertical="center" wrapText="1"/>
    </xf>
    <xf numFmtId="0" fontId="30" fillId="0" borderId="5" xfId="0" applyFont="1" applyBorder="1" applyAlignment="1">
      <alignment horizontal="center" vertical="center" wrapText="1"/>
    </xf>
    <xf numFmtId="0" fontId="35" fillId="9" borderId="2" xfId="0" applyFont="1" applyFill="1" applyBorder="1" applyAlignment="1">
      <alignment horizontal="center" vertical="center" wrapText="1"/>
    </xf>
    <xf numFmtId="49" fontId="30" fillId="0" borderId="2" xfId="0" applyNumberFormat="1" applyFont="1" applyBorder="1" applyAlignment="1">
      <alignment horizontal="center" vertical="center" wrapText="1"/>
    </xf>
    <xf numFmtId="49" fontId="31" fillId="2" borderId="2" xfId="0" applyNumberFormat="1" applyFont="1" applyFill="1" applyBorder="1" applyAlignment="1">
      <alignment horizontal="center" vertical="center" wrapText="1"/>
    </xf>
    <xf numFmtId="49" fontId="31" fillId="2" borderId="5" xfId="0" applyNumberFormat="1" applyFont="1" applyFill="1" applyBorder="1" applyAlignment="1">
      <alignment horizontal="center" vertical="center" wrapText="1"/>
    </xf>
    <xf numFmtId="1" fontId="31" fillId="2" borderId="2" xfId="0" applyNumberFormat="1" applyFont="1" applyFill="1" applyBorder="1" applyAlignment="1">
      <alignment horizontal="center" vertical="center" wrapText="1"/>
    </xf>
    <xf numFmtId="177" fontId="31" fillId="2" borderId="5" xfId="0" applyNumberFormat="1" applyFont="1" applyFill="1" applyBorder="1" applyAlignment="1">
      <alignment horizontal="center" vertical="center" wrapText="1"/>
    </xf>
    <xf numFmtId="1" fontId="31" fillId="9" borderId="2" xfId="0" applyNumberFormat="1" applyFont="1" applyFill="1" applyBorder="1" applyAlignment="1">
      <alignment horizontal="center" vertical="center" wrapText="1"/>
    </xf>
    <xf numFmtId="1" fontId="32" fillId="9" borderId="2" xfId="0" applyNumberFormat="1" applyFont="1" applyFill="1" applyBorder="1" applyAlignment="1">
      <alignment horizontal="center" vertical="center" wrapText="1"/>
    </xf>
    <xf numFmtId="177" fontId="31" fillId="2" borderId="2" xfId="0" applyNumberFormat="1" applyFont="1" applyFill="1" applyBorder="1" applyAlignment="1">
      <alignment horizontal="center" vertical="center" wrapText="1"/>
    </xf>
    <xf numFmtId="1" fontId="31" fillId="7" borderId="2" xfId="0" applyNumberFormat="1" applyFont="1" applyFill="1" applyBorder="1" applyAlignment="1">
      <alignment horizontal="center" vertical="center" wrapText="1"/>
    </xf>
    <xf numFmtId="177" fontId="31" fillId="7" borderId="5" xfId="0" applyNumberFormat="1" applyFont="1" applyFill="1" applyBorder="1" applyAlignment="1">
      <alignment horizontal="center" vertical="center" wrapText="1"/>
    </xf>
    <xf numFmtId="177" fontId="31" fillId="7" borderId="2" xfId="0" applyNumberFormat="1" applyFont="1" applyFill="1" applyBorder="1" applyAlignment="1">
      <alignment horizontal="center" vertical="center" wrapText="1"/>
    </xf>
    <xf numFmtId="0" fontId="31" fillId="2" borderId="2" xfId="0" applyFont="1" applyFill="1" applyBorder="1" applyAlignment="1">
      <alignment horizontal="center" vertical="center" wrapText="1"/>
    </xf>
    <xf numFmtId="0" fontId="32" fillId="7" borderId="2" xfId="0" applyFont="1" applyFill="1" applyBorder="1" applyAlignment="1">
      <alignment horizontal="center" vertical="center" wrapText="1"/>
    </xf>
    <xf numFmtId="49" fontId="32" fillId="7" borderId="5" xfId="0" applyNumberFormat="1" applyFont="1" applyFill="1" applyBorder="1" applyAlignment="1">
      <alignment horizontal="center" vertical="center" wrapText="1"/>
    </xf>
    <xf numFmtId="49" fontId="32" fillId="9" borderId="2" xfId="0" applyNumberFormat="1" applyFont="1" applyFill="1" applyBorder="1" applyAlignment="1">
      <alignment horizontal="center" vertical="center" wrapText="1"/>
    </xf>
    <xf numFmtId="49" fontId="32" fillId="7" borderId="2" xfId="0" applyNumberFormat="1" applyFont="1" applyFill="1" applyBorder="1" applyAlignment="1">
      <alignment horizontal="center" vertical="center" wrapText="1"/>
    </xf>
    <xf numFmtId="0" fontId="31" fillId="7" borderId="2" xfId="0" applyFont="1" applyFill="1" applyBorder="1" applyAlignment="1">
      <alignment horizontal="center" vertical="center" wrapText="1"/>
    </xf>
    <xf numFmtId="49" fontId="31" fillId="7" borderId="5" xfId="0" applyNumberFormat="1" applyFont="1" applyFill="1" applyBorder="1" applyAlignment="1">
      <alignment horizontal="center" vertical="center" wrapText="1"/>
    </xf>
    <xf numFmtId="49" fontId="31" fillId="7" borderId="6" xfId="0" applyNumberFormat="1" applyFont="1" applyFill="1" applyBorder="1" applyAlignment="1">
      <alignment horizontal="center" vertical="center"/>
    </xf>
    <xf numFmtId="49" fontId="31" fillId="7" borderId="2" xfId="0" applyNumberFormat="1" applyFont="1" applyFill="1" applyBorder="1" applyAlignment="1">
      <alignment horizontal="center" vertical="center"/>
    </xf>
    <xf numFmtId="0" fontId="31" fillId="0" borderId="2" xfId="0" applyFont="1" applyBorder="1" applyAlignment="1">
      <alignment horizontal="center" vertical="center" wrapText="1"/>
    </xf>
    <xf numFmtId="49" fontId="31" fillId="0" borderId="5" xfId="0" applyNumberFormat="1" applyFont="1" applyBorder="1" applyAlignment="1">
      <alignment horizontal="center" vertical="center" wrapText="1"/>
    </xf>
    <xf numFmtId="49" fontId="31" fillId="0" borderId="2" xfId="0" applyNumberFormat="1" applyFont="1" applyBorder="1" applyAlignment="1">
      <alignment horizontal="center" vertical="center" wrapText="1"/>
    </xf>
    <xf numFmtId="0" fontId="31" fillId="2" borderId="5" xfId="0" applyFont="1" applyFill="1" applyBorder="1" applyAlignment="1">
      <alignment horizontal="center" vertical="center" wrapText="1"/>
    </xf>
    <xf numFmtId="49" fontId="31" fillId="2" borderId="6" xfId="0" applyNumberFormat="1" applyFont="1" applyFill="1" applyBorder="1" applyAlignment="1">
      <alignment horizontal="center" vertical="center"/>
    </xf>
    <xf numFmtId="49" fontId="31" fillId="2" borderId="2" xfId="0" applyNumberFormat="1" applyFont="1" applyFill="1" applyBorder="1" applyAlignment="1">
      <alignment horizontal="center" vertical="center"/>
    </xf>
    <xf numFmtId="183" fontId="31" fillId="2" borderId="2" xfId="0" applyNumberFormat="1" applyFont="1" applyFill="1" applyBorder="1" applyAlignment="1">
      <alignment horizontal="center" vertical="center" wrapText="1"/>
    </xf>
    <xf numFmtId="49" fontId="31" fillId="7" borderId="2" xfId="0" applyNumberFormat="1" applyFont="1" applyFill="1" applyBorder="1" applyAlignment="1">
      <alignment horizontal="center" vertical="center" wrapText="1"/>
    </xf>
    <xf numFmtId="49" fontId="36" fillId="9" borderId="2" xfId="0" applyNumberFormat="1" applyFont="1" applyFill="1" applyBorder="1" applyAlignment="1">
      <alignment horizontal="center" vertical="center" wrapText="1"/>
    </xf>
    <xf numFmtId="14" fontId="31" fillId="9" borderId="2" xfId="0" applyNumberFormat="1" applyFont="1" applyFill="1" applyBorder="1" applyAlignment="1">
      <alignment horizontal="center" vertical="center" wrapText="1"/>
    </xf>
    <xf numFmtId="0" fontId="31" fillId="2" borderId="6" xfId="0" applyFont="1" applyFill="1" applyBorder="1" applyAlignment="1">
      <alignment horizontal="center" vertical="center"/>
    </xf>
    <xf numFmtId="177" fontId="31" fillId="2" borderId="6" xfId="0" applyNumberFormat="1" applyFont="1" applyFill="1" applyBorder="1" applyAlignment="1">
      <alignment horizontal="center" vertical="center"/>
    </xf>
    <xf numFmtId="177" fontId="31" fillId="2" borderId="2" xfId="0" applyNumberFormat="1" applyFont="1" applyFill="1" applyBorder="1" applyAlignment="1">
      <alignment horizontal="center" vertical="center"/>
    </xf>
    <xf numFmtId="177" fontId="31" fillId="7" borderId="6" xfId="0" applyNumberFormat="1" applyFont="1" applyFill="1" applyBorder="1" applyAlignment="1">
      <alignment horizontal="center" vertical="center"/>
    </xf>
    <xf numFmtId="177" fontId="31" fillId="7" borderId="2" xfId="0" applyNumberFormat="1" applyFont="1" applyFill="1" applyBorder="1" applyAlignment="1">
      <alignment horizontal="center" vertical="center"/>
    </xf>
    <xf numFmtId="14" fontId="31" fillId="9" borderId="2" xfId="0" applyNumberFormat="1" applyFont="1" applyFill="1" applyBorder="1" applyAlignment="1">
      <alignment horizontal="center" vertical="center"/>
    </xf>
    <xf numFmtId="177" fontId="31" fillId="0" borderId="2" xfId="0" applyNumberFormat="1" applyFont="1" applyBorder="1" applyAlignment="1">
      <alignment horizontal="center" vertical="center" wrapText="1"/>
    </xf>
    <xf numFmtId="177" fontId="31" fillId="0" borderId="5" xfId="0" applyNumberFormat="1" applyFont="1" applyBorder="1" applyAlignment="1">
      <alignment horizontal="center" vertical="center" wrapText="1"/>
    </xf>
    <xf numFmtId="0" fontId="31" fillId="2" borderId="2" xfId="0" applyNumberFormat="1" applyFont="1" applyFill="1" applyBorder="1" applyAlignment="1">
      <alignment horizontal="center" vertical="center" wrapText="1"/>
    </xf>
    <xf numFmtId="0" fontId="30" fillId="0" borderId="5" xfId="153" applyFont="1" applyFill="1" applyBorder="1" applyAlignment="1">
      <alignment horizontal="center" vertical="center" wrapText="1"/>
    </xf>
    <xf numFmtId="0" fontId="30" fillId="0" borderId="6" xfId="153" applyFont="1" applyFill="1" applyBorder="1" applyAlignment="1">
      <alignment horizontal="center" vertical="center" wrapText="1"/>
    </xf>
    <xf numFmtId="0" fontId="31" fillId="2" borderId="2" xfId="152" applyFont="1" applyFill="1" applyBorder="1" applyAlignment="1">
      <alignment horizontal="center" vertical="center"/>
    </xf>
    <xf numFmtId="0" fontId="31" fillId="7" borderId="2" xfId="152" applyFont="1" applyFill="1" applyBorder="1" applyAlignment="1">
      <alignment horizontal="center" vertical="center"/>
    </xf>
    <xf numFmtId="177" fontId="32" fillId="7" borderId="2" xfId="0" applyNumberFormat="1" applyFont="1" applyFill="1" applyBorder="1" applyAlignment="1">
      <alignment horizontal="center" vertical="center" wrapText="1"/>
    </xf>
    <xf numFmtId="0" fontId="32" fillId="7" borderId="2" xfId="152" applyFont="1" applyFill="1" applyBorder="1" applyAlignment="1">
      <alignment horizontal="center" vertical="center"/>
    </xf>
    <xf numFmtId="0" fontId="31" fillId="0" borderId="2" xfId="152" applyFont="1" applyBorder="1" applyAlignment="1">
      <alignment horizontal="center" vertical="center"/>
    </xf>
    <xf numFmtId="0" fontId="30" fillId="0" borderId="2" xfId="153" applyFont="1" applyFill="1" applyBorder="1" applyAlignment="1">
      <alignment horizontal="center" vertical="center" wrapText="1"/>
    </xf>
    <xf numFmtId="0" fontId="30" fillId="0" borderId="2" xfId="152" applyFont="1" applyFill="1" applyBorder="1" applyAlignment="1">
      <alignment horizontal="center" vertical="center"/>
    </xf>
    <xf numFmtId="177" fontId="31" fillId="2" borderId="2" xfId="152" applyNumberFormat="1" applyFont="1" applyFill="1" applyBorder="1" applyAlignment="1">
      <alignment horizontal="center" vertical="center"/>
    </xf>
    <xf numFmtId="177" fontId="31" fillId="7" borderId="2" xfId="152" applyNumberFormat="1" applyFont="1" applyFill="1" applyBorder="1" applyAlignment="1">
      <alignment horizontal="center" vertical="center"/>
    </xf>
    <xf numFmtId="177" fontId="32" fillId="7" borderId="2" xfId="152" applyNumberFormat="1" applyFont="1" applyFill="1" applyBorder="1" applyAlignment="1">
      <alignment horizontal="center" vertical="center"/>
    </xf>
    <xf numFmtId="177" fontId="31" fillId="0" borderId="2" xfId="152" applyNumberFormat="1" applyFont="1" applyBorder="1" applyAlignment="1">
      <alignment horizontal="center" vertical="center"/>
    </xf>
    <xf numFmtId="0" fontId="33" fillId="0" borderId="0" xfId="0" applyFont="1" applyFill="1" applyAlignment="1">
      <alignment horizontal="center" vertical="center"/>
    </xf>
    <xf numFmtId="0" fontId="30" fillId="9" borderId="2" xfId="0" applyFont="1" applyFill="1" applyBorder="1" applyAlignment="1">
      <alignment horizontal="left" vertical="center" wrapText="1"/>
    </xf>
    <xf numFmtId="0" fontId="33" fillId="0" borderId="0" xfId="0" applyFont="1" applyAlignment="1">
      <alignment horizontal="center" vertical="center"/>
    </xf>
    <xf numFmtId="0" fontId="33" fillId="9" borderId="2" xfId="0" applyFont="1" applyFill="1" applyBorder="1" applyAlignment="1">
      <alignment horizontal="center" vertical="center"/>
    </xf>
    <xf numFmtId="0" fontId="33" fillId="9" borderId="2" xfId="0" applyFont="1" applyFill="1" applyBorder="1" applyAlignment="1">
      <alignment horizontal="left" vertical="center"/>
    </xf>
    <xf numFmtId="49" fontId="0" fillId="0" borderId="0" xfId="0" applyNumberFormat="1" applyFill="1"/>
    <xf numFmtId="0" fontId="32" fillId="0" borderId="0" xfId="0" applyFont="1" applyAlignment="1">
      <alignment horizontal="center" vertical="center"/>
    </xf>
    <xf numFmtId="0" fontId="33" fillId="7" borderId="0" xfId="0" applyFont="1" applyFill="1" applyAlignment="1">
      <alignment horizontal="center" vertical="center"/>
    </xf>
    <xf numFmtId="0" fontId="32" fillId="9" borderId="2" xfId="0" applyFont="1" applyFill="1" applyBorder="1" applyAlignment="1">
      <alignment horizontal="left" vertical="center"/>
    </xf>
    <xf numFmtId="0" fontId="31" fillId="0" borderId="0" xfId="0" applyFont="1" applyAlignment="1">
      <alignment horizontal="center" vertical="center" wrapText="1"/>
    </xf>
    <xf numFmtId="0" fontId="37" fillId="9" borderId="2" xfId="0" applyFont="1" applyFill="1" applyBorder="1" applyAlignment="1">
      <alignment horizontal="left" vertical="center"/>
    </xf>
    <xf numFmtId="0" fontId="31" fillId="0" borderId="0" xfId="0" applyFont="1" applyFill="1" applyAlignment="1">
      <alignment horizontal="center" vertical="center" wrapText="1"/>
    </xf>
    <xf numFmtId="0" fontId="13" fillId="9" borderId="2" xfId="0" applyFont="1" applyFill="1" applyBorder="1" applyAlignment="1">
      <alignment horizontal="left" vertical="center"/>
    </xf>
    <xf numFmtId="1" fontId="33" fillId="9" borderId="2" xfId="0" applyNumberFormat="1" applyFont="1" applyFill="1" applyBorder="1" applyAlignment="1">
      <alignment horizontal="center" vertical="center"/>
    </xf>
    <xf numFmtId="0" fontId="31" fillId="2" borderId="0" xfId="0" applyFont="1" applyFill="1" applyBorder="1" applyAlignment="1">
      <alignment horizontal="center" vertical="center"/>
    </xf>
    <xf numFmtId="0" fontId="31" fillId="0" borderId="10" xfId="0" applyFont="1" applyBorder="1" applyAlignment="1">
      <alignment horizontal="center" vertical="center"/>
    </xf>
    <xf numFmtId="0" fontId="31" fillId="4" borderId="2" xfId="0" applyFont="1" applyFill="1" applyBorder="1" applyAlignment="1">
      <alignment horizontal="center" vertical="center"/>
    </xf>
    <xf numFmtId="20" fontId="31" fillId="4" borderId="10" xfId="0" applyNumberFormat="1" applyFont="1" applyFill="1" applyBorder="1" applyAlignment="1">
      <alignment horizontal="center" vertical="center"/>
    </xf>
    <xf numFmtId="0" fontId="7" fillId="9" borderId="2" xfId="0" applyNumberFormat="1" applyFont="1" applyFill="1" applyBorder="1" applyAlignment="1">
      <alignment horizontal="center" vertical="center"/>
    </xf>
    <xf numFmtId="49" fontId="31" fillId="4" borderId="2" xfId="0" applyNumberFormat="1" applyFont="1" applyFill="1" applyBorder="1" applyAlignment="1">
      <alignment horizontal="center" vertical="center" wrapText="1"/>
    </xf>
    <xf numFmtId="49" fontId="31" fillId="4" borderId="9" xfId="0" applyNumberFormat="1" applyFont="1" applyFill="1" applyBorder="1" applyAlignment="1">
      <alignment horizontal="center" vertical="center" wrapText="1"/>
    </xf>
    <xf numFmtId="0" fontId="31" fillId="4" borderId="2" xfId="0" applyNumberFormat="1" applyFont="1" applyFill="1" applyBorder="1" applyAlignment="1">
      <alignment horizontal="center" vertical="center" wrapText="1"/>
    </xf>
    <xf numFmtId="177" fontId="31" fillId="4" borderId="2" xfId="0" applyNumberFormat="1" applyFont="1" applyFill="1" applyBorder="1" applyAlignment="1">
      <alignment horizontal="center" vertical="center" wrapText="1"/>
    </xf>
    <xf numFmtId="0" fontId="31" fillId="4" borderId="9" xfId="0" applyFont="1" applyFill="1" applyBorder="1" applyAlignment="1">
      <alignment horizontal="center" vertical="center"/>
    </xf>
    <xf numFmtId="2" fontId="31" fillId="9" borderId="2" xfId="1" applyNumberFormat="1" applyFont="1" applyFill="1" applyBorder="1" applyAlignment="1">
      <alignment horizontal="center" vertical="center" wrapText="1"/>
    </xf>
    <xf numFmtId="49" fontId="31" fillId="9" borderId="2" xfId="202" applyNumberFormat="1" applyFont="1" applyFill="1" applyBorder="1" applyAlignment="1">
      <alignment horizontal="center" vertical="center" wrapText="1"/>
    </xf>
    <xf numFmtId="0" fontId="31" fillId="9" borderId="2" xfId="202" applyFont="1" applyFill="1" applyBorder="1" applyAlignment="1">
      <alignment horizontal="center" vertical="center" wrapText="1"/>
    </xf>
    <xf numFmtId="177" fontId="31" fillId="4" borderId="9" xfId="0" applyNumberFormat="1" applyFont="1" applyFill="1" applyBorder="1" applyAlignment="1">
      <alignment horizontal="center" vertical="center"/>
    </xf>
    <xf numFmtId="186" fontId="31" fillId="4" borderId="2" xfId="0" applyNumberFormat="1" applyFont="1" applyFill="1" applyBorder="1" applyAlignment="1">
      <alignment horizontal="center" vertical="center" wrapText="1"/>
    </xf>
    <xf numFmtId="1" fontId="31" fillId="4" borderId="6" xfId="0" applyNumberFormat="1" applyFont="1" applyFill="1" applyBorder="1" applyAlignment="1">
      <alignment horizontal="center" vertical="center" wrapText="1"/>
    </xf>
    <xf numFmtId="1" fontId="31" fillId="2" borderId="5" xfId="0" applyNumberFormat="1" applyFont="1" applyFill="1" applyBorder="1" applyAlignment="1">
      <alignment horizontal="center" vertical="center" wrapText="1"/>
    </xf>
    <xf numFmtId="1" fontId="31" fillId="4" borderId="2" xfId="0" applyNumberFormat="1" applyFont="1" applyFill="1" applyBorder="1" applyAlignment="1">
      <alignment horizontal="center" vertical="center" wrapText="1"/>
    </xf>
    <xf numFmtId="1" fontId="31" fillId="4" borderId="5" xfId="0" applyNumberFormat="1" applyFont="1" applyFill="1" applyBorder="1" applyAlignment="1">
      <alignment horizontal="center" vertical="center" wrapText="1"/>
    </xf>
    <xf numFmtId="1" fontId="31" fillId="4" borderId="6" xfId="0" applyNumberFormat="1" applyFont="1" applyFill="1" applyBorder="1" applyAlignment="1">
      <alignment horizontal="center" vertical="center"/>
    </xf>
    <xf numFmtId="1" fontId="31" fillId="4" borderId="2" xfId="0" applyNumberFormat="1" applyFont="1" applyFill="1" applyBorder="1" applyAlignment="1">
      <alignment horizontal="center" vertical="center"/>
    </xf>
    <xf numFmtId="1" fontId="31" fillId="4" borderId="2" xfId="152" applyNumberFormat="1" applyFont="1" applyFill="1" applyBorder="1" applyAlignment="1">
      <alignment horizontal="center" vertical="center"/>
    </xf>
    <xf numFmtId="0" fontId="32" fillId="0" borderId="0" xfId="0" applyFont="1" applyAlignment="1">
      <alignment horizontal="center" vertical="center" wrapText="1"/>
    </xf>
    <xf numFmtId="1" fontId="33" fillId="4" borderId="0" xfId="0" applyNumberFormat="1" applyFont="1" applyFill="1" applyAlignment="1">
      <alignment horizontal="center" vertical="center"/>
    </xf>
    <xf numFmtId="1" fontId="33" fillId="4" borderId="2" xfId="0" applyNumberFormat="1" applyFont="1" applyFill="1" applyBorder="1" applyAlignment="1">
      <alignment horizontal="center" vertical="center"/>
    </xf>
    <xf numFmtId="0" fontId="33" fillId="4" borderId="2" xfId="0" applyFont="1" applyFill="1" applyBorder="1" applyAlignment="1">
      <alignment horizontal="center" vertical="center"/>
    </xf>
    <xf numFmtId="0" fontId="37" fillId="4" borderId="2" xfId="0" applyFont="1" applyFill="1" applyBorder="1" applyAlignment="1">
      <alignment horizontal="left" vertical="center"/>
    </xf>
    <xf numFmtId="1" fontId="0" fillId="0" borderId="0" xfId="0" applyNumberFormat="1" applyFill="1"/>
    <xf numFmtId="0" fontId="33" fillId="9" borderId="3" xfId="0" applyFont="1" applyFill="1" applyBorder="1" applyAlignment="1">
      <alignment horizontal="center" vertical="center"/>
    </xf>
    <xf numFmtId="177"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177" fontId="7" fillId="7" borderId="2" xfId="0" applyNumberFormat="1" applyFont="1" applyFill="1" applyBorder="1" applyAlignment="1">
      <alignment horizontal="center" vertical="center"/>
    </xf>
    <xf numFmtId="49" fontId="7" fillId="7" borderId="2" xfId="0" applyNumberFormat="1" applyFont="1" applyFill="1" applyBorder="1" applyAlignment="1">
      <alignment horizontal="center" vertical="center"/>
    </xf>
    <xf numFmtId="49" fontId="7" fillId="0" borderId="2" xfId="0" applyNumberFormat="1" applyFont="1" applyBorder="1" applyAlignment="1">
      <alignment horizontal="center" vertical="center"/>
    </xf>
    <xf numFmtId="177" fontId="7" fillId="2" borderId="5"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0" fontId="9" fillId="0" borderId="2" xfId="0" applyFont="1" applyBorder="1" applyAlignment="1">
      <alignment horizontal="center" vertical="center"/>
    </xf>
    <xf numFmtId="177" fontId="7" fillId="0" borderId="2" xfId="0" applyNumberFormat="1" applyFont="1" applyBorder="1" applyAlignment="1">
      <alignment horizontal="center" vertical="center"/>
    </xf>
    <xf numFmtId="0" fontId="3" fillId="0" borderId="0" xfId="0" applyFont="1" applyFill="1"/>
    <xf numFmtId="49" fontId="6" fillId="0" borderId="2" xfId="0" applyNumberFormat="1" applyFont="1" applyFill="1" applyBorder="1" applyAlignment="1">
      <alignment horizontal="center" vertical="center" wrapText="1"/>
    </xf>
    <xf numFmtId="0" fontId="10" fillId="0" borderId="0" xfId="0" applyFont="1" applyFill="1" applyAlignment="1">
      <alignment vertical="center"/>
    </xf>
    <xf numFmtId="0" fontId="38" fillId="0" borderId="2" xfId="0" applyFont="1" applyFill="1" applyBorder="1" applyAlignment="1">
      <alignment horizontal="center" vertical="center"/>
    </xf>
    <xf numFmtId="0" fontId="39" fillId="0" borderId="2" xfId="0" applyFont="1" applyFill="1" applyBorder="1" applyAlignment="1">
      <alignment horizontal="center" vertical="center" wrapText="1"/>
    </xf>
    <xf numFmtId="9" fontId="38" fillId="0" borderId="2" xfId="3" applyFont="1" applyFill="1" applyBorder="1" applyAlignment="1">
      <alignment horizontal="center" vertical="center"/>
    </xf>
    <xf numFmtId="0" fontId="38" fillId="8" borderId="2" xfId="0" applyFont="1" applyFill="1" applyBorder="1" applyAlignment="1">
      <alignment horizontal="center" vertical="center"/>
    </xf>
    <xf numFmtId="0" fontId="39" fillId="8" borderId="2" xfId="0" applyFont="1" applyFill="1" applyBorder="1" applyAlignment="1">
      <alignment horizontal="center" vertical="center" wrapText="1"/>
    </xf>
    <xf numFmtId="9" fontId="38" fillId="8" borderId="2" xfId="3" applyFont="1" applyFill="1" applyBorder="1" applyAlignment="1">
      <alignment horizontal="center" vertical="center"/>
    </xf>
    <xf numFmtId="0" fontId="40" fillId="8" borderId="2" xfId="0" applyFont="1" applyFill="1" applyBorder="1" applyAlignment="1">
      <alignment horizontal="center" vertical="center"/>
    </xf>
    <xf numFmtId="0" fontId="40" fillId="0" borderId="2" xfId="0" applyFont="1" applyFill="1" applyBorder="1" applyAlignment="1">
      <alignment horizontal="center" vertical="center"/>
    </xf>
    <xf numFmtId="0" fontId="38" fillId="0" borderId="2" xfId="0" applyFont="1" applyBorder="1" applyAlignment="1">
      <alignment horizontal="center" vertical="center"/>
    </xf>
    <xf numFmtId="9" fontId="38" fillId="0" borderId="2" xfId="3" applyFont="1" applyBorder="1" applyAlignment="1">
      <alignment horizontal="center" vertical="center"/>
    </xf>
    <xf numFmtId="0" fontId="0" fillId="0" borderId="2" xfId="0" applyBorder="1" applyAlignment="1">
      <alignment horizontal="center" vertical="center"/>
    </xf>
    <xf numFmtId="9" fontId="0" fillId="0" borderId="2" xfId="3" applyFont="1" applyBorder="1" applyAlignment="1">
      <alignment horizontal="center" vertical="center"/>
    </xf>
    <xf numFmtId="0" fontId="38" fillId="0" borderId="2" xfId="0" applyFont="1" applyBorder="1" applyAlignment="1">
      <alignment horizontal="center"/>
    </xf>
    <xf numFmtId="9" fontId="38" fillId="7" borderId="2" xfId="3" applyFont="1" applyFill="1" applyBorder="1" applyAlignment="1">
      <alignment horizontal="center" vertical="center"/>
    </xf>
    <xf numFmtId="0" fontId="38" fillId="7" borderId="2" xfId="0" applyFont="1" applyFill="1" applyBorder="1" applyAlignment="1">
      <alignment horizontal="center"/>
    </xf>
    <xf numFmtId="0" fontId="0" fillId="0" borderId="2" xfId="0" applyBorder="1" applyAlignment="1">
      <alignment horizontal="center"/>
    </xf>
    <xf numFmtId="0" fontId="0" fillId="0" borderId="2" xfId="0" applyBorder="1"/>
    <xf numFmtId="0" fontId="2" fillId="0" borderId="0" xfId="0" applyFont="1" applyAlignment="1">
      <alignment horizontal="center" vertical="center"/>
    </xf>
    <xf numFmtId="49" fontId="2" fillId="0" borderId="0" xfId="0" applyNumberFormat="1" applyFont="1"/>
    <xf numFmtId="0" fontId="41" fillId="0" borderId="1" xfId="0" applyFont="1" applyBorder="1" applyAlignment="1">
      <alignment horizontal="left" vertical="center" wrapText="1"/>
    </xf>
    <xf numFmtId="0" fontId="41" fillId="0" borderId="0" xfId="0" applyFont="1" applyBorder="1" applyAlignment="1">
      <alignment horizontal="left" vertical="center" wrapText="1"/>
    </xf>
    <xf numFmtId="0" fontId="7" fillId="0" borderId="4" xfId="0" applyFont="1" applyBorder="1" applyAlignment="1">
      <alignment horizontal="center" vertical="center"/>
    </xf>
    <xf numFmtId="20" fontId="42" fillId="0" borderId="2" xfId="0" applyNumberFormat="1" applyFont="1" applyBorder="1" applyAlignment="1">
      <alignment horizontal="center" vertical="center"/>
    </xf>
    <xf numFmtId="0" fontId="43" fillId="0" borderId="2" xfId="0" applyFont="1" applyBorder="1" applyAlignment="1">
      <alignment horizontal="center" vertical="center"/>
    </xf>
    <xf numFmtId="0" fontId="22" fillId="9" borderId="2" xfId="0" applyFont="1" applyFill="1" applyBorder="1" applyAlignment="1">
      <alignment horizontal="center" vertical="center" wrapText="1"/>
    </xf>
    <xf numFmtId="0" fontId="41" fillId="0" borderId="1" xfId="0" applyFont="1" applyFill="1" applyBorder="1" applyAlignment="1">
      <alignment horizontal="left" vertical="center" wrapText="1"/>
    </xf>
    <xf numFmtId="180" fontId="22" fillId="0" borderId="2" xfId="0" applyNumberFormat="1" applyFont="1" applyBorder="1" applyAlignment="1">
      <alignment horizontal="center" vertical="center" wrapText="1"/>
    </xf>
    <xf numFmtId="31" fontId="22" fillId="0" borderId="2" xfId="0" applyNumberFormat="1" applyFont="1" applyBorder="1" applyAlignment="1">
      <alignment horizontal="center" vertical="center" wrapText="1"/>
    </xf>
    <xf numFmtId="0" fontId="22" fillId="2" borderId="2" xfId="0" applyFont="1" applyFill="1" applyBorder="1" applyAlignment="1">
      <alignment horizontal="center" vertical="center"/>
    </xf>
    <xf numFmtId="49" fontId="7" fillId="9" borderId="2" xfId="0" applyNumberFormat="1" applyFont="1" applyFill="1" applyBorder="1" applyAlignment="1">
      <alignment horizontal="center" vertical="center" wrapText="1"/>
    </xf>
    <xf numFmtId="182" fontId="7" fillId="2" borderId="2" xfId="0" applyNumberFormat="1" applyFont="1" applyFill="1" applyBorder="1" applyAlignment="1">
      <alignment horizontal="center" vertical="center" wrapText="1"/>
    </xf>
    <xf numFmtId="0" fontId="20" fillId="0" borderId="0" xfId="0" applyFont="1" applyAlignment="1">
      <alignment vertical="center"/>
    </xf>
    <xf numFmtId="0" fontId="20" fillId="2" borderId="0" xfId="0" applyFont="1" applyFill="1" applyAlignment="1">
      <alignment vertical="center"/>
    </xf>
    <xf numFmtId="0" fontId="2" fillId="7" borderId="0" xfId="0" applyFont="1" applyFill="1" applyAlignment="1">
      <alignment vertical="center"/>
    </xf>
    <xf numFmtId="0" fontId="20" fillId="0" borderId="0" xfId="0" applyFont="1" applyFill="1" applyAlignment="1">
      <alignment vertical="center"/>
    </xf>
    <xf numFmtId="20" fontId="44" fillId="0" borderId="0" xfId="0" applyNumberFormat="1" applyFont="1" applyAlignment="1">
      <alignment horizontal="center" vertical="center"/>
    </xf>
    <xf numFmtId="0" fontId="2" fillId="2" borderId="0" xfId="0" applyFont="1" applyFill="1"/>
    <xf numFmtId="0" fontId="7" fillId="0" borderId="3" xfId="0" applyFont="1" applyFill="1" applyBorder="1" applyAlignment="1">
      <alignment horizontal="center" vertical="center"/>
    </xf>
    <xf numFmtId="49" fontId="7" fillId="0" borderId="3" xfId="0" applyNumberFormat="1"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2" xfId="1" applyNumberFormat="1" applyFont="1" applyFill="1" applyBorder="1" applyAlignment="1">
      <alignment horizontal="center" vertical="center" wrapText="1"/>
    </xf>
    <xf numFmtId="2" fontId="7" fillId="9" borderId="2" xfId="1" applyNumberFormat="1" applyFont="1" applyFill="1" applyBorder="1" applyAlignment="1">
      <alignment horizontal="center" vertical="center" wrapText="1"/>
    </xf>
    <xf numFmtId="0" fontId="22" fillId="0" borderId="2" xfId="0" applyFont="1" applyBorder="1" applyAlignment="1">
      <alignment horizontal="center" vertical="center"/>
    </xf>
    <xf numFmtId="182" fontId="7" fillId="0" borderId="2" xfId="0" applyNumberFormat="1" applyFont="1" applyBorder="1" applyAlignment="1">
      <alignment horizontal="center" vertical="center" wrapText="1"/>
    </xf>
    <xf numFmtId="0" fontId="2" fillId="0" borderId="3" xfId="0" applyFont="1" applyBorder="1"/>
    <xf numFmtId="177" fontId="7" fillId="0" borderId="5" xfId="0" applyNumberFormat="1" applyFont="1" applyFill="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0" xfId="0" applyNumberFormat="1" applyFont="1" applyFill="1" applyBorder="1" applyAlignment="1">
      <alignment horizontal="center" vertical="center" wrapText="1"/>
    </xf>
    <xf numFmtId="0" fontId="7" fillId="0" borderId="2" xfId="202" applyFont="1" applyBorder="1" applyAlignment="1">
      <alignment horizontal="center" vertical="center" wrapText="1"/>
    </xf>
    <xf numFmtId="177" fontId="2" fillId="0" borderId="0" xfId="0" applyNumberFormat="1" applyFont="1"/>
    <xf numFmtId="0" fontId="0" fillId="0" borderId="2" xfId="0" applyBorder="1" applyAlignment="1">
      <alignment horizontal="left"/>
    </xf>
    <xf numFmtId="0" fontId="0" fillId="0" borderId="2" xfId="0" applyNumberFormat="1" applyBorder="1" applyAlignment="1">
      <alignment horizontal="center"/>
    </xf>
    <xf numFmtId="49" fontId="0" fillId="0" borderId="2" xfId="0" applyNumberFormat="1" applyBorder="1" applyAlignment="1">
      <alignment horizontal="center" vertical="center"/>
    </xf>
    <xf numFmtId="0" fontId="3" fillId="0" borderId="2" xfId="0" applyNumberFormat="1" applyFont="1" applyBorder="1" applyAlignment="1">
      <alignment horizontal="center"/>
    </xf>
    <xf numFmtId="49" fontId="0" fillId="0" borderId="0" xfId="0" applyNumberFormat="1"/>
    <xf numFmtId="0" fontId="0" fillId="0" borderId="0" xfId="0" applyAlignment="1">
      <alignment horizontal="left"/>
    </xf>
    <xf numFmtId="0" fontId="0" fillId="0" borderId="0" xfId="0" applyNumberFormat="1"/>
    <xf numFmtId="0" fontId="3" fillId="0" borderId="0" xfId="0" applyNumberFormat="1" applyFont="1"/>
    <xf numFmtId="177" fontId="7" fillId="0" borderId="2" xfId="0" applyNumberFormat="1" applyFont="1" applyBorder="1" applyAlignment="1" quotePrefix="1">
      <alignment horizontal="center" vertical="center" wrapText="1"/>
    </xf>
    <xf numFmtId="49" fontId="7" fillId="0" borderId="2" xfId="0" applyNumberFormat="1" applyFont="1" applyBorder="1" applyAlignment="1" quotePrefix="1">
      <alignment horizontal="center" vertical="center" wrapText="1"/>
    </xf>
    <xf numFmtId="0" fontId="7" fillId="0" borderId="2" xfId="0" applyFont="1" applyBorder="1" applyAlignment="1" quotePrefix="1">
      <alignment horizontal="center" vertical="center" wrapText="1"/>
    </xf>
    <xf numFmtId="31" fontId="22" fillId="0" borderId="2" xfId="0" applyNumberFormat="1" applyFont="1" applyBorder="1" applyAlignment="1" quotePrefix="1">
      <alignment horizontal="center" vertical="center" wrapText="1"/>
    </xf>
    <xf numFmtId="31" fontId="7" fillId="0" borderId="2" xfId="0" applyNumberFormat="1" applyFont="1" applyBorder="1" applyAlignment="1" quotePrefix="1">
      <alignment horizontal="center" vertical="center" wrapText="1"/>
    </xf>
    <xf numFmtId="183" fontId="7" fillId="0" borderId="2" xfId="0" applyNumberFormat="1" applyFont="1" applyBorder="1" applyAlignment="1" quotePrefix="1">
      <alignment horizontal="center" vertical="center" wrapText="1"/>
    </xf>
    <xf numFmtId="49" fontId="7" fillId="2" borderId="2" xfId="0" applyNumberFormat="1" applyFont="1" applyFill="1" applyBorder="1" applyAlignment="1" quotePrefix="1">
      <alignment horizontal="center" vertical="center" wrapText="1"/>
    </xf>
    <xf numFmtId="177" fontId="31" fillId="7" borderId="2" xfId="0" applyNumberFormat="1" applyFont="1" applyFill="1" applyBorder="1" applyAlignment="1" quotePrefix="1">
      <alignment horizontal="center" vertical="center" wrapText="1"/>
    </xf>
    <xf numFmtId="49" fontId="31" fillId="2" borderId="2" xfId="0" applyNumberFormat="1" applyFont="1" applyFill="1" applyBorder="1" applyAlignment="1" quotePrefix="1">
      <alignment horizontal="center" vertical="center" wrapText="1"/>
    </xf>
    <xf numFmtId="49" fontId="31" fillId="9" borderId="2" xfId="0" applyNumberFormat="1" applyFont="1" applyFill="1" applyBorder="1" applyAlignment="1" quotePrefix="1">
      <alignment horizontal="center" vertical="center" wrapText="1"/>
    </xf>
    <xf numFmtId="177" fontId="7" fillId="7" borderId="2" xfId="0" applyNumberFormat="1" applyFont="1" applyFill="1" applyBorder="1" applyAlignment="1" quotePrefix="1">
      <alignment horizontal="center" vertical="center" wrapText="1"/>
    </xf>
    <xf numFmtId="31" fontId="22" fillId="0" borderId="2" xfId="0" applyNumberFormat="1" applyFont="1" applyFill="1" applyBorder="1" applyAlignment="1" quotePrefix="1">
      <alignment horizontal="center" vertical="center" wrapText="1"/>
    </xf>
    <xf numFmtId="31" fontId="7" fillId="0" borderId="2" xfId="0" applyNumberFormat="1" applyFont="1" applyFill="1" applyBorder="1" applyAlignment="1" quotePrefix="1">
      <alignment horizontal="center" vertical="center" wrapText="1"/>
    </xf>
    <xf numFmtId="183" fontId="7" fillId="0" borderId="2" xfId="0" applyNumberFormat="1" applyFont="1" applyFill="1" applyBorder="1" applyAlignment="1" quotePrefix="1">
      <alignment horizontal="center" vertical="center" wrapText="1"/>
    </xf>
    <xf numFmtId="49" fontId="7" fillId="7" borderId="2" xfId="0" applyNumberFormat="1" applyFont="1" applyFill="1" applyBorder="1" applyAlignment="1" quotePrefix="1">
      <alignment horizontal="center" vertical="center" wrapText="1"/>
    </xf>
    <xf numFmtId="177" fontId="7" fillId="0" borderId="2" xfId="155" applyNumberFormat="1" applyFont="1" applyBorder="1" applyAlignment="1" quotePrefix="1">
      <alignment horizontal="center" vertical="center" wrapText="1"/>
    </xf>
    <xf numFmtId="49" fontId="7" fillId="0" borderId="2" xfId="155" applyNumberFormat="1" applyFont="1" applyBorder="1" applyAlignment="1" quotePrefix="1">
      <alignment horizontal="center" vertical="center" wrapText="1"/>
    </xf>
  </cellXfs>
  <cellStyles count="30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汇总 2" xfId="49"/>
    <cellStyle name="常规 6 9" xfId="50"/>
    <cellStyle name="注释 5 2" xfId="51"/>
    <cellStyle name="注释 6 2" xfId="52"/>
    <cellStyle name="好 7" xfId="53"/>
    <cellStyle name="汇总 5" xfId="54"/>
    <cellStyle name="汇总 4 2" xfId="55"/>
    <cellStyle name="解释性文本 2" xfId="56"/>
    <cellStyle name="计算 7 2" xfId="57"/>
    <cellStyle name="千位分隔 3 3" xfId="58"/>
    <cellStyle name="千位分隔 3 4" xfId="59"/>
    <cellStyle name="千位分隔 2 3 2" xfId="60"/>
    <cellStyle name="千位分隔 2 4 2" xfId="61"/>
    <cellStyle name="千位分隔 2 2 2 2" xfId="62"/>
    <cellStyle name="常规 7 2" xfId="63"/>
    <cellStyle name="常规 6 11" xfId="64"/>
    <cellStyle name="注释 3" xfId="65"/>
    <cellStyle name="注释 8 2" xfId="66"/>
    <cellStyle name="百分比 3" xfId="67"/>
    <cellStyle name="计算 7" xfId="68"/>
    <cellStyle name="适中 5" xfId="69"/>
    <cellStyle name="标题 3 5" xfId="70"/>
    <cellStyle name="常规 3 5" xfId="71"/>
    <cellStyle name="标题 4 3" xfId="72"/>
    <cellStyle name="常规 4 3" xfId="73"/>
    <cellStyle name="注释 2 2 2" xfId="74"/>
    <cellStyle name="标题 3 3" xfId="75"/>
    <cellStyle name="常规 3 3" xfId="76"/>
    <cellStyle name="百分比 2" xfId="77"/>
    <cellStyle name="计算 6" xfId="78"/>
    <cellStyle name="注释 6" xfId="79"/>
    <cellStyle name="输入 6" xfId="80"/>
    <cellStyle name="常规 4 8" xfId="81"/>
    <cellStyle name="输入 4" xfId="82"/>
    <cellStyle name="汇总 3 2" xfId="83"/>
    <cellStyle name="注释 10 2" xfId="84"/>
    <cellStyle name="输出 7" xfId="85"/>
    <cellStyle name="常规 2 3 2" xfId="86"/>
    <cellStyle name="输入 7" xfId="87"/>
    <cellStyle name="常规 4 9" xfId="88"/>
    <cellStyle name="输出 2 3" xfId="89"/>
    <cellStyle name="注释 2 4" xfId="90"/>
    <cellStyle name="常规 2 11" xfId="91"/>
    <cellStyle name="强调文字颜色 3 2" xfId="92"/>
    <cellStyle name="40% - 强调文字颜色 3 2" xfId="93"/>
    <cellStyle name="千位分隔 2 3" xfId="94"/>
    <cellStyle name="标题 7" xfId="95"/>
    <cellStyle name="千位分隔 2 4" xfId="96"/>
    <cellStyle name="千位分隔 2 2 2" xfId="97"/>
    <cellStyle name="常规 7" xfId="98"/>
    <cellStyle name="警告文本 5" xfId="99"/>
    <cellStyle name="40% - 强调文字颜色 2 2" xfId="100"/>
    <cellStyle name="警告文本 4" xfId="101"/>
    <cellStyle name="注释 9" xfId="102"/>
    <cellStyle name="常规 6 2" xfId="103"/>
    <cellStyle name="警告文本 2" xfId="104"/>
    <cellStyle name="注释 7" xfId="105"/>
    <cellStyle name="检查单元格 6" xfId="106"/>
    <cellStyle name="检查单元格 4" xfId="107"/>
    <cellStyle name="注释 8" xfId="108"/>
    <cellStyle name="警告文本 3" xfId="109"/>
    <cellStyle name="超链接 2" xfId="110"/>
    <cellStyle name="计算 2 3" xfId="111"/>
    <cellStyle name="常规 2 14" xfId="112"/>
    <cellStyle name="货币 3" xfId="113"/>
    <cellStyle name="适中 3" xfId="114"/>
    <cellStyle name="千位分隔 2 5" xfId="115"/>
    <cellStyle name="汇总 3" xfId="116"/>
    <cellStyle name="好 5" xfId="117"/>
    <cellStyle name="常规 6 8" xfId="118"/>
    <cellStyle name="输入 7 2" xfId="119"/>
    <cellStyle name="常规 3 4" xfId="120"/>
    <cellStyle name="60% - 强调文字颜色 4 2" xfId="121"/>
    <cellStyle name="标题 3 4" xfId="122"/>
    <cellStyle name="强调文字颜色 1 2" xfId="123"/>
    <cellStyle name="60% - 强调文字颜色 2 2" xfId="124"/>
    <cellStyle name="适中 4" xfId="125"/>
    <cellStyle name="货币 4" xfId="126"/>
    <cellStyle name="千位分隔 3 2 2" xfId="127"/>
    <cellStyle name="注释 2" xfId="128"/>
    <cellStyle name="输入 4 2" xfId="129"/>
    <cellStyle name="输入 5 2" xfId="130"/>
    <cellStyle name="常规 5" xfId="131"/>
    <cellStyle name="常规 2 9" xfId="132"/>
    <cellStyle name="常规 2 8" xfId="133"/>
    <cellStyle name="常规 4" xfId="134"/>
    <cellStyle name="常规 2 7" xfId="135"/>
    <cellStyle name="常规 3" xfId="136"/>
    <cellStyle name="货币 4 4" xfId="137"/>
    <cellStyle name="标题 5" xfId="138"/>
    <cellStyle name="输入 3 2 2" xfId="139"/>
    <cellStyle name="计算 3" xfId="140"/>
    <cellStyle name="常规 2 2 3" xfId="141"/>
    <cellStyle name="计算 2" xfId="142"/>
    <cellStyle name="常规 2 2 2" xfId="143"/>
    <cellStyle name="常规 2 15" xfId="144"/>
    <cellStyle name="注释 4" xfId="145"/>
    <cellStyle name="汇总 5 2" xfId="146"/>
    <cellStyle name="常规 2 12" xfId="147"/>
    <cellStyle name="常规 13" xfId="148"/>
    <cellStyle name="计算 6 2" xfId="149"/>
    <cellStyle name="千位分隔 4 2" xfId="150"/>
    <cellStyle name="常规 12 3" xfId="151"/>
    <cellStyle name="常规 11" xfId="152"/>
    <cellStyle name="常规 10" xfId="153"/>
    <cellStyle name="输入 3 2" xfId="154"/>
    <cellStyle name="常规 15" xfId="155"/>
    <cellStyle name="差 2" xfId="156"/>
    <cellStyle name="检查单元格 3" xfId="157"/>
    <cellStyle name="常规 4 2" xfId="158"/>
    <cellStyle name="标题 4 2" xfId="159"/>
    <cellStyle name="货币 4 3 2" xfId="160"/>
    <cellStyle name="千位分隔 3" xfId="161"/>
    <cellStyle name="千位分隔 2 2 3 2" xfId="162"/>
    <cellStyle name="标题 1 5" xfId="163"/>
    <cellStyle name="汇总 2 2 2" xfId="164"/>
    <cellStyle name="常规 2 5" xfId="165"/>
    <cellStyle name="标题 2 5" xfId="166"/>
    <cellStyle name="常规 2 2" xfId="167"/>
    <cellStyle name="标题 2 2" xfId="168"/>
    <cellStyle name="标题 1 4" xfId="169"/>
    <cellStyle name="标题 1 3" xfId="170"/>
    <cellStyle name="注释 3 2 2" xfId="171"/>
    <cellStyle name="标题 1 2" xfId="172"/>
    <cellStyle name="差 5" xfId="173"/>
    <cellStyle name="千位分隔 3 2" xfId="174"/>
    <cellStyle name="60% - 强调文字颜色 6 2" xfId="175"/>
    <cellStyle name="差 3" xfId="176"/>
    <cellStyle name="60% - 强调文字颜色 1 2" xfId="177"/>
    <cellStyle name="标题 2 4" xfId="178"/>
    <cellStyle name="Normal 2 2" xfId="179"/>
    <cellStyle name="常规 2 4" xfId="180"/>
    <cellStyle name="60% - 强调文字颜色 3 2" xfId="181"/>
    <cellStyle name="输入 2" xfId="182"/>
    <cellStyle name="输入 2 2 2" xfId="183"/>
    <cellStyle name="标题 4 4" xfId="184"/>
    <cellStyle name="强调文字颜色 2 2" xfId="185"/>
    <cellStyle name="常规 2 13" xfId="186"/>
    <cellStyle name="计算 2 2" xfId="187"/>
    <cellStyle name="输出 6 2" xfId="188"/>
    <cellStyle name="注释 4 3" xfId="189"/>
    <cellStyle name="输出 4 2" xfId="190"/>
    <cellStyle name="计算 5 2" xfId="191"/>
    <cellStyle name="检查单元格 5" xfId="192"/>
    <cellStyle name="常规 12" xfId="193"/>
    <cellStyle name="计算 4 2" xfId="194"/>
    <cellStyle name="好 6" xfId="195"/>
    <cellStyle name="输入 6 2" xfId="196"/>
    <cellStyle name="常规 4 15" xfId="197"/>
    <cellStyle name="20% - 强调文字颜色 5 2" xfId="198"/>
    <cellStyle name="输出 2 2" xfId="199"/>
    <cellStyle name="注释 2 3" xfId="200"/>
    <cellStyle name="输出 2" xfId="201"/>
    <cellStyle name="常规 2" xfId="202"/>
    <cellStyle name="注释 4 2 2" xfId="203"/>
    <cellStyle name="常规 2 6" xfId="204"/>
    <cellStyle name="千位分隔 2 2 3" xfId="205"/>
    <cellStyle name="常规 8" xfId="206"/>
    <cellStyle name="常规 2 3 2 2" xfId="207"/>
    <cellStyle name="输出 7 2" xfId="208"/>
    <cellStyle name="输出 5" xfId="209"/>
    <cellStyle name="Normal 2_4票以上支持" xfId="210"/>
    <cellStyle name="注释 2 3 2" xfId="211"/>
    <cellStyle name="输出 2 2 2" xfId="212"/>
    <cellStyle name="输出 6" xfId="213"/>
    <cellStyle name="输入 3 3" xfId="214"/>
    <cellStyle name="注释 7 2" xfId="215"/>
    <cellStyle name="输出 4" xfId="216"/>
    <cellStyle name="差 7" xfId="217"/>
    <cellStyle name="输入 8 2" xfId="218"/>
    <cellStyle name="20% - 强调文字颜色 1 2" xfId="219"/>
    <cellStyle name="好 3" xfId="220"/>
    <cellStyle name="常规 4 12" xfId="221"/>
    <cellStyle name="常规 6 13" xfId="222"/>
    <cellStyle name="注释 5" xfId="223"/>
    <cellStyle name="常规 6" xfId="224"/>
    <cellStyle name="计算 2 2 2" xfId="225"/>
    <cellStyle name="好 4" xfId="226"/>
    <cellStyle name="常规 4 13" xfId="227"/>
    <cellStyle name="常规 2 3 3" xfId="228"/>
    <cellStyle name="链接单元格 2" xfId="229"/>
    <cellStyle name="计算 3 2" xfId="230"/>
    <cellStyle name="输入 5" xfId="231"/>
    <cellStyle name="20% - 强调文字颜色 3 2" xfId="232"/>
    <cellStyle name="强调文字颜色 6 2" xfId="233"/>
    <cellStyle name="差 4" xfId="234"/>
    <cellStyle name="千位分隔 3 3 2" xfId="235"/>
    <cellStyle name="千位分隔 2 2" xfId="236"/>
    <cellStyle name="60% - 强调文字颜色 5 2" xfId="237"/>
    <cellStyle name="常规 9" xfId="238"/>
    <cellStyle name="千位分隔 2 2 4" xfId="239"/>
    <cellStyle name="解释性文本 3" xfId="240"/>
    <cellStyle name="40% - 强调文字颜色 4 2" xfId="241"/>
    <cellStyle name="链接单元格 5" xfId="242"/>
    <cellStyle name="计算 5" xfId="243"/>
    <cellStyle name="强调文字颜色 4 2" xfId="244"/>
    <cellStyle name="汇总 4" xfId="245"/>
    <cellStyle name="输入 9 2" xfId="246"/>
    <cellStyle name="20% - 强调文字颜色 2 2" xfId="247"/>
    <cellStyle name="常规 14" xfId="248"/>
    <cellStyle name="千位分隔 4" xfId="249"/>
    <cellStyle name="常规 3 6" xfId="250"/>
    <cellStyle name="20% - 强调文字颜色 4 2" xfId="251"/>
    <cellStyle name="适中 6" xfId="252"/>
    <cellStyle name="输入 8" xfId="253"/>
    <cellStyle name="常规 2 10" xfId="254"/>
    <cellStyle name="检查单元格 7" xfId="255"/>
    <cellStyle name="检查单元格 2" xfId="256"/>
    <cellStyle name="标题 4 5" xfId="257"/>
    <cellStyle name="标题 8" xfId="258"/>
    <cellStyle name="输入 3" xfId="259"/>
    <cellStyle name="适中 7" xfId="260"/>
    <cellStyle name="注释 2 2" xfId="261"/>
    <cellStyle name="常规 4 11" xfId="262"/>
    <cellStyle name="好 2" xfId="263"/>
    <cellStyle name="货币 2" xfId="264"/>
    <cellStyle name="适中 2" xfId="265"/>
    <cellStyle name="货币 4 2 2" xfId="266"/>
    <cellStyle name="标题 3 2" xfId="267"/>
    <cellStyle name="常规 3 2" xfId="268"/>
    <cellStyle name="常规 2 5 2" xfId="269"/>
    <cellStyle name="20% - 强调文字颜色 6 2" xfId="270"/>
    <cellStyle name="常规 2 2 4" xfId="271"/>
    <cellStyle name="计算 4" xfId="272"/>
    <cellStyle name="解释性文本 5" xfId="273"/>
    <cellStyle name="链接单元格 4" xfId="274"/>
    <cellStyle name="注释 3 2" xfId="275"/>
    <cellStyle name="Normal_3票以上重点支持）" xfId="276"/>
    <cellStyle name="标题 6" xfId="277"/>
    <cellStyle name="汇总 2 2" xfId="278"/>
    <cellStyle name="强调文字颜色 5 2" xfId="279"/>
    <cellStyle name="40% - 强调文字颜色 5 2" xfId="280"/>
    <cellStyle name="常规 12 2" xfId="281"/>
    <cellStyle name="常规 6 3" xfId="282"/>
    <cellStyle name="输出 5 2" xfId="283"/>
    <cellStyle name="输入 2 3" xfId="284"/>
    <cellStyle name="40% - 强调文字颜色 6 2" xfId="285"/>
    <cellStyle name="常规 2 3" xfId="286"/>
    <cellStyle name="标题 2 3" xfId="287"/>
    <cellStyle name="常规 2 3 4" xfId="288"/>
    <cellStyle name="注释 10" xfId="289"/>
    <cellStyle name="差 6" xfId="290"/>
    <cellStyle name="汇总 2 3" xfId="291"/>
    <cellStyle name="千位分隔 2" xfId="292"/>
    <cellStyle name="输入 2 2" xfId="293"/>
    <cellStyle name="40% - 强调文字颜色 1 2" xfId="294"/>
    <cellStyle name="超链接 3" xfId="295"/>
    <cellStyle name="货币 4 2" xfId="296"/>
    <cellStyle name="输入 9" xfId="297"/>
    <cellStyle name="货币 4 3" xfId="298"/>
    <cellStyle name="链接单元格 3" xfId="299"/>
    <cellStyle name="注释 4 2" xfId="300"/>
    <cellStyle name="输出 3" xfId="301"/>
    <cellStyle name="注释 9 2" xfId="302"/>
    <cellStyle name="解释性文本 4" xfId="303"/>
    <cellStyle name="注释 3 3" xfId="304"/>
    <cellStyle name="输出 3 2" xfId="305"/>
  </cellStyles>
  <dxfs count="6">
    <dxf>
      <font>
        <color rgb="FFFF0000"/>
      </font>
    </dxf>
    <dxf>
      <font>
        <color rgb="FFFF0000"/>
      </font>
    </dxf>
    <dxf>
      <font>
        <color rgb="FFFF0000"/>
      </font>
    </dxf>
    <dxf>
      <font>
        <color rgb="FFFF0000"/>
      </font>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externalLink" Target="externalLinks/externalLink2.xml"/><Relationship Id="rId40" Type="http://schemas.openxmlformats.org/officeDocument/2006/relationships/externalLink" Target="externalLinks/externalLink1.xml"/><Relationship Id="rId4" Type="http://schemas.openxmlformats.org/officeDocument/2006/relationships/worksheet" Target="worksheets/sheet4.xml"/><Relationship Id="rId39" Type="http://schemas.openxmlformats.org/officeDocument/2006/relationships/pivotCacheDefinition" Target="pivotCache/pivotCacheDefinition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pivotSource>
    <c:name>[ce0330ff271136203ffed776899f766c.xlsx]统计 !数据透视表2</c:name>
    <c:fmtId val="0"/>
  </c:pivotSource>
  <c:chart>
    <c:title>
      <c:layout/>
      <c:overlay val="0"/>
      <c:spPr>
        <a:noFill/>
        <a:ln>
          <a:noFill/>
        </a:ln>
        <a:effectLst/>
      </c:spPr>
      <c:txPr>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p>
      </c:txPr>
    </c:title>
    <c:autoTitleDeleted val="0"/>
    <c:plotArea>
      <c:layout/>
      <c:barChart>
        <c:barDir val="col"/>
        <c:grouping val="clustered"/>
        <c:varyColors val="0"/>
        <c:ser>
          <c:idx val="0"/>
          <c:order val="0"/>
          <c:tx>
            <c:strRef>
              <c:f>'统计 '!$B$1</c:f>
              <c:strCache>
                <c:ptCount val="1"/>
                <c:pt idx="0">
                  <c:v>汇总</c:v>
                </c:pt>
              </c:strCache>
            </c:strRef>
          </c:tx>
          <c:spPr>
            <a:solidFill>
              <a:schemeClr val="accent1"/>
            </a:solidFill>
            <a:ln>
              <a:noFill/>
            </a:ln>
            <a:effectLst/>
          </c:spPr>
          <c:invertIfNegative val="0"/>
          <c:dLbls>
            <c:delete val="1"/>
          </c:dLbls>
          <c:cat>
            <c:strRef>
              <c:f>'统计 '!$A$2:$A$12</c:f>
              <c:strCache>
                <c:ptCount val="10"/>
                <c:pt idx="0">
                  <c:v>大数据</c:v>
                </c:pt>
                <c:pt idx="1">
                  <c:v>物联网</c:v>
                </c:pt>
                <c:pt idx="2">
                  <c:v>医疗养老</c:v>
                </c:pt>
                <c:pt idx="3">
                  <c:v>云服务</c:v>
                </c:pt>
                <c:pt idx="4">
                  <c:v>数字化转型</c:v>
                </c:pt>
                <c:pt idx="5">
                  <c:v>综合服务平台</c:v>
                </c:pt>
                <c:pt idx="6">
                  <c:v>服务型制造</c:v>
                </c:pt>
                <c:pt idx="7">
                  <c:v>金融购物</c:v>
                </c:pt>
                <c:pt idx="8">
                  <c:v>专业服务</c:v>
                </c:pt>
                <c:pt idx="9">
                  <c:v>现代供应链</c:v>
                </c:pt>
              </c:strCache>
            </c:strRef>
          </c:cat>
          <c:val>
            <c:numRef>
              <c:f>'统计 '!$B$2:$B$12</c:f>
              <c:numCache>
                <c:formatCode>General</c:formatCode>
                <c:ptCount val="10"/>
                <c:pt idx="0">
                  <c:v>17</c:v>
                </c:pt>
                <c:pt idx="1">
                  <c:v>16</c:v>
                </c:pt>
                <c:pt idx="2">
                  <c:v>17</c:v>
                </c:pt>
                <c:pt idx="3">
                  <c:v>17</c:v>
                </c:pt>
                <c:pt idx="4">
                  <c:v>18</c:v>
                </c:pt>
                <c:pt idx="5">
                  <c:v>18</c:v>
                </c:pt>
                <c:pt idx="6">
                  <c:v>15</c:v>
                </c:pt>
                <c:pt idx="7">
                  <c:v>16</c:v>
                </c:pt>
                <c:pt idx="8">
                  <c:v>18</c:v>
                </c:pt>
                <c:pt idx="9">
                  <c:v>14</c:v>
                </c:pt>
              </c:numCache>
            </c:numRef>
          </c:val>
        </c:ser>
        <c:dLbls>
          <c:showLegendKey val="0"/>
          <c:showVal val="0"/>
          <c:showCatName val="0"/>
          <c:showSerName val="0"/>
          <c:showPercent val="0"/>
          <c:showBubbleSize val="0"/>
        </c:dLbls>
        <c:gapWidth val="219"/>
        <c:overlap val="-27"/>
        <c:axId val="1547302848"/>
        <c:axId val="1357464320"/>
      </c:barChart>
      <c:catAx>
        <c:axId val="1547302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357464320"/>
        <c:crosses val="autoZero"/>
        <c:auto val="1"/>
        <c:lblAlgn val="ctr"/>
        <c:lblOffset val="100"/>
        <c:noMultiLvlLbl val="0"/>
      </c:catAx>
      <c:valAx>
        <c:axId val="1357464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54730284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205153</xdr:colOff>
      <xdr:row>2</xdr:row>
      <xdr:rowOff>102577</xdr:rowOff>
    </xdr:from>
    <xdr:to>
      <xdr:col>11</xdr:col>
      <xdr:colOff>662354</xdr:colOff>
      <xdr:row>15</xdr:row>
      <xdr:rowOff>0</xdr:rowOff>
    </xdr:to>
    <xdr:graphicFrame>
      <xdr:nvGraphicFramePr>
        <xdr:cNvPr id="2" name="图表 1"/>
        <xdr:cNvGraphicFramePr/>
      </xdr:nvGraphicFramePr>
      <xdr:xfrm>
        <a:off x="4129405" y="464185"/>
        <a:ext cx="4572000" cy="22504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admin1\&#26700;&#38754;\&#24555;&#25463;&#26041;&#24335;%20&#24066;&#21457;&#25913;&#22996;2021&#24180;&#24037;&#20316;&#32479;&#35745;\&#20013;&#36716;\\&#36164;&#26009;&#23384;&#26723;\&#19987;&#39033;&#36164;&#37329;&#31867;\01-&#19978;&#28023;&#24066;&#26381;&#21153;&#19994;&#21457;&#23637;&#24341;&#23548;&#36164;&#37329;&#35780;&#20272;\2021\01-&#30003;&#25253;&#26448;&#26009;\&#24464;&#27719;&#21306;2021&#24180;&#31532;&#19968;&#25209;&#29616;&#20195;&#26381;&#21153;&#19994;&#39033;&#30446;-&#22522;&#26412;&#20449;&#24687;&#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me\admin1\&#26700;&#38754;\&#24555;&#25463;&#26041;&#24335;%20&#24066;&#21457;&#25913;&#22996;2021&#24180;&#24037;&#20316;&#32479;&#35745;\&#20013;&#36716;\Y:\&#36164;&#26009;&#23384;&#26723;\&#19987;&#39033;&#36164;&#37329;&#31867;\01-&#19978;&#28023;&#24066;&#26381;&#21153;&#19994;&#21457;&#23637;&#24341;&#23548;&#36164;&#37329;&#35780;&#20272;\2021\01-&#30003;&#25253;&#26448;&#26009;\&#24464;&#27719;&#21306;2021&#24180;&#31532;&#19968;&#25209;&#29616;&#20195;&#26381;&#21153;&#19994;&#39033;&#30446;-&#22522;&#26412;&#20449;&#24687;&#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信息表"/>
      <sheetName val="系统信息"/>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本信息表"/>
      <sheetName val="系统信息"/>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6" refreshedVersion="6" minRefreshableVersion="3" refreshedDate="44308.6527997685" refreshedBy="徐晟奕" recordCount="166">
  <cacheSource type="worksheet">
    <worksheetSource ref="AB2:AC168" sheet="分组"/>
  </cacheSource>
  <cacheFields count="2">
    <cacheField name="分组" numFmtId="49">
      <sharedItems containsBlank="1" count="28">
        <s v="大数据"/>
        <s v="服务型制造"/>
        <s v="综合服务平台"/>
        <s v="金融购物"/>
        <s v="物联网"/>
        <s v="云服务"/>
        <s v="数字化转型"/>
        <s v="医疗养老"/>
        <s v="现代供应链"/>
        <s v="专业服务"/>
        <m u="1"/>
        <s v="生物医药" u="1"/>
        <s v="云平台" u="1"/>
        <s v="金融服务" u="1"/>
        <s v="研发设计" u="1"/>
        <s v="车辆服务" u="1"/>
        <s v="金融电商" u="1"/>
        <s v="研发测试" u="1"/>
        <s v="研发检测" u="1"/>
        <s v="检验检测" u="1"/>
        <s v="电子商务" u="1"/>
        <s v="人工智能" u="1"/>
        <s v="节能环保" u="1"/>
        <s v="文旅教育" u="1"/>
        <s v="物流供应链" u="1"/>
        <s v="综合性服务平台" u="1"/>
        <s v="生产性服务业" u="1"/>
        <s v="金融商务" u="1"/>
      </sharedItems>
    </cacheField>
    <cacheField name="计数" numFmtId="0"/>
  </cacheFields>
</pivotCacheDefinition>
</file>

<file path=xl/pivotCache/pivotCacheRecords1.xml><?xml version="1.0" encoding="utf-8"?>
<pivotCacheRecords xmlns="http://schemas.openxmlformats.org/spreadsheetml/2006/main" xmlns:r="http://schemas.openxmlformats.org/officeDocument/2006/relationships" count="166">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chartFormat="1">
  <location ref="A1:B12" firstHeaderRow="1" firstDataRow="1" firstDataCol="1"/>
  <pivotFields count="2">
    <pivotField axis="axisRow" showAll="0">
      <items count="29">
        <item m="1" x="15"/>
        <item x="0"/>
        <item m="1" x="20"/>
        <item m="1" x="22"/>
        <item m="1" x="13"/>
        <item m="1" x="21"/>
        <item m="1" x="26"/>
        <item m="1" x="11"/>
        <item m="1" x="23"/>
        <item x="4"/>
        <item m="1" x="24"/>
        <item x="7"/>
        <item x="5"/>
        <item m="1" x="25"/>
        <item m="1" x="10"/>
        <item m="1" x="19"/>
        <item m="1" x="14"/>
        <item m="1" x="17"/>
        <item m="1" x="18"/>
        <item m="1" x="16"/>
        <item x="6"/>
        <item x="2"/>
        <item m="1" x="27"/>
        <item x="1"/>
        <item x="3"/>
        <item m="1" x="12"/>
        <item x="9"/>
        <item x="8"/>
        <item t="default"/>
      </items>
    </pivotField>
    <pivotField dataField="1" showAll="0"/>
  </pivotFields>
  <rowFields count="1">
    <field x="0"/>
  </rowFields>
  <rowItems count="11">
    <i>
      <x v="1"/>
    </i>
    <i>
      <x v="9"/>
    </i>
    <i>
      <x v="11"/>
    </i>
    <i>
      <x v="12"/>
    </i>
    <i>
      <x v="20"/>
    </i>
    <i>
      <x v="21"/>
    </i>
    <i>
      <x v="23"/>
    </i>
    <i>
      <x v="24"/>
    </i>
    <i>
      <x v="26"/>
    </i>
    <i>
      <x v="27"/>
    </i>
    <i t="grand">
      <x/>
    </i>
  </rowItems>
  <colItems count="1">
    <i/>
  </colItems>
  <dataFields count="1">
    <dataField name="求和项:计数" fld="1" baseField="0" baseItem="0"/>
  </dataFields>
  <formats count="4">
    <format dxfId="0">
      <pivotArea collapsedLevelsAreSubtotals="1" fieldPosition="0">
        <references count="1">
          <reference field="0" count="1">
            <x v="18"/>
          </reference>
        </references>
      </pivotArea>
    </format>
    <format dxfId="1">
      <pivotArea collapsedLevelsAreSubtotals="1" fieldPosition="0">
        <references count="1">
          <reference field="0" count="1">
            <x v="20"/>
          </reference>
        </references>
      </pivotArea>
    </format>
    <format dxfId="2">
      <pivotArea collapsedLevelsAreSubtotals="1" fieldPosition="0">
        <references count="1">
          <reference field="0" count="1">
            <x v="21"/>
          </reference>
        </references>
      </pivotArea>
    </format>
    <format dxfId="3">
      <pivotArea collapsedLevelsAreSubtotals="1" fieldPosition="0">
        <references count="1">
          <reference field="0" count="1">
            <x v="26"/>
          </reference>
        </references>
      </pivotArea>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zoomScale="130" zoomScaleNormal="130" workbookViewId="0">
      <selection activeCell="A2" sqref="A2:B11"/>
    </sheetView>
  </sheetViews>
  <sheetFormatPr defaultColWidth="9" defaultRowHeight="14.25" outlineLevelCol="3"/>
  <cols>
    <col min="1" max="1" width="13" customWidth="1"/>
    <col min="2" max="2" width="11.5" customWidth="1"/>
    <col min="4" max="4" width="9" style="499"/>
  </cols>
  <sheetData>
    <row r="1" spans="1:2">
      <c r="A1" t="s">
        <v>0</v>
      </c>
      <c r="B1" t="s">
        <v>1</v>
      </c>
    </row>
    <row r="2" spans="1:4">
      <c r="A2" s="500" t="s">
        <v>2</v>
      </c>
      <c r="B2" s="501">
        <v>17</v>
      </c>
      <c r="C2" t="s">
        <v>3</v>
      </c>
      <c r="D2" s="499" t="s">
        <v>4</v>
      </c>
    </row>
    <row r="3" spans="1:4">
      <c r="A3" s="500" t="s">
        <v>5</v>
      </c>
      <c r="B3" s="501">
        <v>16</v>
      </c>
      <c r="D3" s="499" t="s">
        <v>6</v>
      </c>
    </row>
    <row r="4" spans="1:4">
      <c r="A4" s="500" t="s">
        <v>7</v>
      </c>
      <c r="B4" s="501">
        <v>17</v>
      </c>
      <c r="C4" t="s">
        <v>3</v>
      </c>
      <c r="D4" s="499" t="s">
        <v>8</v>
      </c>
    </row>
    <row r="5" spans="1:4">
      <c r="A5" s="500" t="s">
        <v>9</v>
      </c>
      <c r="B5" s="501">
        <v>17</v>
      </c>
      <c r="C5" t="s">
        <v>3</v>
      </c>
      <c r="D5" s="499" t="s">
        <v>10</v>
      </c>
    </row>
    <row r="6" spans="1:4">
      <c r="A6" s="500" t="s">
        <v>11</v>
      </c>
      <c r="B6" s="502">
        <v>18</v>
      </c>
      <c r="D6" s="499" t="s">
        <v>12</v>
      </c>
    </row>
    <row r="7" spans="1:4">
      <c r="A7" s="500" t="s">
        <v>13</v>
      </c>
      <c r="B7" s="502">
        <v>18</v>
      </c>
      <c r="D7" s="499" t="s">
        <v>14</v>
      </c>
    </row>
    <row r="8" spans="1:4">
      <c r="A8" s="500" t="s">
        <v>15</v>
      </c>
      <c r="B8" s="501">
        <v>15</v>
      </c>
      <c r="D8" s="499" t="s">
        <v>16</v>
      </c>
    </row>
    <row r="9" spans="1:4">
      <c r="A9" s="500" t="s">
        <v>17</v>
      </c>
      <c r="B9" s="501">
        <v>16</v>
      </c>
      <c r="C9" t="s">
        <v>3</v>
      </c>
      <c r="D9" s="499" t="s">
        <v>18</v>
      </c>
    </row>
    <row r="10" spans="1:4">
      <c r="A10" s="500" t="s">
        <v>19</v>
      </c>
      <c r="B10" s="502">
        <v>18</v>
      </c>
      <c r="D10" s="499" t="s">
        <v>20</v>
      </c>
    </row>
    <row r="11" spans="1:4">
      <c r="A11" s="500" t="s">
        <v>21</v>
      </c>
      <c r="B11" s="501">
        <v>14</v>
      </c>
      <c r="D11" s="499" t="s">
        <v>22</v>
      </c>
    </row>
    <row r="12" spans="1:2">
      <c r="A12" s="500" t="s">
        <v>23</v>
      </c>
      <c r="B12" s="501">
        <v>166</v>
      </c>
    </row>
  </sheetData>
  <pageMargins left="0.699305555555556" right="0.699305555555556" top="0.75" bottom="0.75" header="0.3" footer="0.3"/>
  <pageSetup paperSize="9" orientation="portrait"/>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E24" sqref="E24"/>
    </sheetView>
  </sheetViews>
  <sheetFormatPr defaultColWidth="9" defaultRowHeight="14.25" outlineLevelCol="5"/>
  <cols>
    <col min="1" max="1" width="9" style="216"/>
    <col min="2" max="2" width="16.3333333333333" style="216" customWidth="1"/>
    <col min="3" max="3" width="10.5833333333333" style="18" customWidth="1"/>
  </cols>
  <sheetData>
    <row r="1" spans="1:5">
      <c r="A1" s="455" t="s">
        <v>24</v>
      </c>
      <c r="B1" s="461" t="s">
        <v>25</v>
      </c>
      <c r="C1" s="460" t="s">
        <v>26</v>
      </c>
      <c r="D1" s="455" t="s">
        <v>27</v>
      </c>
      <c r="E1" s="461"/>
    </row>
    <row r="2" spans="1:6">
      <c r="A2" s="455" t="s">
        <v>28</v>
      </c>
      <c r="B2" s="495" t="s">
        <v>9</v>
      </c>
      <c r="C2" s="496">
        <v>17</v>
      </c>
      <c r="D2" s="497" t="s">
        <v>10</v>
      </c>
      <c r="E2" s="461" t="s">
        <v>29</v>
      </c>
      <c r="F2" t="s">
        <v>3</v>
      </c>
    </row>
    <row r="3" spans="1:5">
      <c r="A3" s="455" t="s">
        <v>30</v>
      </c>
      <c r="B3" s="495" t="s">
        <v>11</v>
      </c>
      <c r="C3" s="498">
        <v>18</v>
      </c>
      <c r="D3" s="497" t="s">
        <v>12</v>
      </c>
      <c r="E3" s="461" t="s">
        <v>31</v>
      </c>
    </row>
    <row r="4" spans="1:6">
      <c r="A4" s="455" t="s">
        <v>32</v>
      </c>
      <c r="B4" s="495" t="s">
        <v>2</v>
      </c>
      <c r="C4" s="496">
        <v>17</v>
      </c>
      <c r="D4" s="497" t="s">
        <v>4</v>
      </c>
      <c r="E4" s="461" t="s">
        <v>33</v>
      </c>
      <c r="F4" t="s">
        <v>3</v>
      </c>
    </row>
    <row r="5" spans="1:5">
      <c r="A5" s="455" t="s">
        <v>34</v>
      </c>
      <c r="B5" s="495" t="s">
        <v>21</v>
      </c>
      <c r="C5" s="496">
        <v>14</v>
      </c>
      <c r="D5" s="497" t="s">
        <v>22</v>
      </c>
      <c r="E5" s="461" t="s">
        <v>35</v>
      </c>
    </row>
    <row r="6" spans="1:6">
      <c r="A6" s="455" t="s">
        <v>36</v>
      </c>
      <c r="B6" s="495" t="s">
        <v>7</v>
      </c>
      <c r="C6" s="496">
        <v>17</v>
      </c>
      <c r="D6" s="497" t="s">
        <v>8</v>
      </c>
      <c r="E6" s="461" t="s">
        <v>29</v>
      </c>
      <c r="F6" t="s">
        <v>3</v>
      </c>
    </row>
    <row r="7" spans="1:5">
      <c r="A7" s="455" t="s">
        <v>37</v>
      </c>
      <c r="B7" s="495" t="s">
        <v>19</v>
      </c>
      <c r="C7" s="498">
        <v>18</v>
      </c>
      <c r="D7" s="497" t="s">
        <v>20</v>
      </c>
      <c r="E7" s="461" t="s">
        <v>31</v>
      </c>
    </row>
    <row r="8" spans="1:6">
      <c r="A8" s="455" t="s">
        <v>38</v>
      </c>
      <c r="B8" s="495" t="s">
        <v>17</v>
      </c>
      <c r="C8" s="496">
        <v>16</v>
      </c>
      <c r="D8" s="497" t="s">
        <v>18</v>
      </c>
      <c r="E8" s="461" t="s">
        <v>39</v>
      </c>
      <c r="F8" t="s">
        <v>3</v>
      </c>
    </row>
    <row r="9" spans="1:5">
      <c r="A9" s="455" t="s">
        <v>40</v>
      </c>
      <c r="B9" s="495" t="s">
        <v>15</v>
      </c>
      <c r="C9" s="496">
        <v>15</v>
      </c>
      <c r="D9" s="497" t="s">
        <v>16</v>
      </c>
      <c r="E9" s="461" t="s">
        <v>33</v>
      </c>
    </row>
    <row r="10" spans="1:5">
      <c r="A10" s="455" t="s">
        <v>41</v>
      </c>
      <c r="B10" s="495" t="s">
        <v>5</v>
      </c>
      <c r="C10" s="496">
        <v>16</v>
      </c>
      <c r="D10" s="497" t="s">
        <v>6</v>
      </c>
      <c r="E10" s="461" t="s">
        <v>29</v>
      </c>
    </row>
    <row r="11" spans="1:5">
      <c r="A11" s="455" t="s">
        <v>42</v>
      </c>
      <c r="B11" s="495" t="s">
        <v>13</v>
      </c>
      <c r="C11" s="498">
        <v>18</v>
      </c>
      <c r="D11" s="497" t="s">
        <v>14</v>
      </c>
      <c r="E11" s="461" t="s">
        <v>31</v>
      </c>
    </row>
  </sheetData>
  <sortState ref="B1:E11">
    <sortCondition ref="B1"/>
  </sortState>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048576"/>
  <sheetViews>
    <sheetView zoomScale="90" zoomScaleNormal="90" workbookViewId="0">
      <selection activeCell="A2" sqref="$A2:$XFD2"/>
    </sheetView>
  </sheetViews>
  <sheetFormatPr defaultColWidth="9" defaultRowHeight="30" customHeight="1"/>
  <cols>
    <col min="1" max="1" width="9.08333333333333" style="232" customWidth="1"/>
    <col min="2" max="2" width="11.8333333333333" style="232" customWidth="1"/>
    <col min="3" max="3" width="11.5833333333333" style="232" customWidth="1"/>
    <col min="4" max="4" width="11.3333333333333" style="232" customWidth="1"/>
    <col min="5" max="6" width="9.08333333333333" style="232" customWidth="1"/>
    <col min="7" max="7" width="9" style="462" customWidth="1"/>
    <col min="8" max="8" width="5.08333333333333" style="462" customWidth="1"/>
    <col min="9" max="9" width="25.5833333333333" style="232" customWidth="1"/>
    <col min="10" max="10" width="10.8333333333333" style="232" customWidth="1"/>
    <col min="11" max="11" width="11.75" style="462" customWidth="1"/>
    <col min="12" max="12" width="10.5833333333333" style="170" customWidth="1"/>
    <col min="13" max="13" width="31.5833333333333" style="232" customWidth="1"/>
    <col min="14" max="14" width="52.75" style="232" customWidth="1"/>
    <col min="15" max="15" width="10.5833333333333" style="232" customWidth="1"/>
    <col min="16" max="16" width="15.5833333333333" style="232" customWidth="1"/>
    <col min="17" max="17" width="9" style="232" customWidth="1"/>
    <col min="18" max="18" width="12.75" style="232" customWidth="1"/>
    <col min="19" max="19" width="13.8333333333333" style="232" customWidth="1"/>
    <col min="20" max="20" width="9" style="232" customWidth="1"/>
    <col min="21" max="21" width="11.5833333333333" style="232" customWidth="1"/>
    <col min="22" max="22" width="9" style="462" customWidth="1"/>
    <col min="23" max="23" width="13" style="463" customWidth="1"/>
    <col min="24" max="24" width="24.8333333333333" style="462" customWidth="1"/>
    <col min="25" max="25" width="19.25" style="232" customWidth="1"/>
    <col min="26" max="26" width="17.3333333333333" style="232" customWidth="1"/>
    <col min="27" max="27" width="9" style="232" customWidth="1"/>
    <col min="28" max="28" width="18.25" style="170" customWidth="1"/>
    <col min="29" max="29" width="9" style="232" customWidth="1"/>
    <col min="30" max="30" width="18.25" customWidth="1"/>
  </cols>
  <sheetData>
    <row r="1" customHeight="1" spans="1:26">
      <c r="A1" s="464" t="s">
        <v>43</v>
      </c>
      <c r="B1" s="465"/>
      <c r="C1" s="465"/>
      <c r="D1" s="464"/>
      <c r="E1" s="464"/>
      <c r="F1" s="464"/>
      <c r="G1" s="464"/>
      <c r="H1" s="464"/>
      <c r="I1" s="464"/>
      <c r="J1" s="464"/>
      <c r="K1" s="464"/>
      <c r="L1" s="470"/>
      <c r="M1" s="464"/>
      <c r="N1" s="464"/>
      <c r="O1" s="464"/>
      <c r="P1" s="464"/>
      <c r="Q1" s="464"/>
      <c r="R1" s="464"/>
      <c r="S1" s="464"/>
      <c r="T1" s="464"/>
      <c r="U1" s="464"/>
      <c r="V1" s="464"/>
      <c r="W1" s="464"/>
      <c r="X1" s="464"/>
      <c r="Y1" s="464"/>
      <c r="Z1" s="464"/>
    </row>
    <row r="2" customHeight="1" spans="1:29">
      <c r="A2" s="21" t="s">
        <v>44</v>
      </c>
      <c r="B2" s="111" t="s">
        <v>45</v>
      </c>
      <c r="C2" s="111" t="s">
        <v>46</v>
      </c>
      <c r="D2" s="21" t="s">
        <v>47</v>
      </c>
      <c r="E2" s="21" t="s">
        <v>48</v>
      </c>
      <c r="F2" s="21" t="s">
        <v>49</v>
      </c>
      <c r="G2" s="21" t="s">
        <v>50</v>
      </c>
      <c r="H2" s="21" t="s">
        <v>51</v>
      </c>
      <c r="I2" s="21" t="s">
        <v>52</v>
      </c>
      <c r="J2" s="21" t="s">
        <v>53</v>
      </c>
      <c r="K2" s="21" t="s">
        <v>54</v>
      </c>
      <c r="L2" s="111" t="s">
        <v>55</v>
      </c>
      <c r="M2" s="21" t="s">
        <v>56</v>
      </c>
      <c r="N2" s="21" t="s">
        <v>57</v>
      </c>
      <c r="O2" s="21" t="s">
        <v>58</v>
      </c>
      <c r="P2" s="21" t="s">
        <v>59</v>
      </c>
      <c r="Q2" s="21" t="s">
        <v>60</v>
      </c>
      <c r="R2" s="21" t="s">
        <v>61</v>
      </c>
      <c r="S2" s="21" t="s">
        <v>62</v>
      </c>
      <c r="T2" s="21" t="s">
        <v>63</v>
      </c>
      <c r="U2" s="21" t="s">
        <v>64</v>
      </c>
      <c r="V2" s="21" t="s">
        <v>65</v>
      </c>
      <c r="W2" s="135" t="s">
        <v>66</v>
      </c>
      <c r="X2" s="21" t="s">
        <v>67</v>
      </c>
      <c r="Y2" s="21" t="s">
        <v>68</v>
      </c>
      <c r="Z2" s="21" t="s">
        <v>69</v>
      </c>
      <c r="AA2" s="476"/>
      <c r="AB2" s="111" t="s">
        <v>25</v>
      </c>
      <c r="AC2" s="111" t="s">
        <v>70</v>
      </c>
    </row>
    <row r="3" customHeight="1" spans="1:29">
      <c r="A3" s="112">
        <v>50</v>
      </c>
      <c r="B3" s="113">
        <v>0.395833333333333</v>
      </c>
      <c r="C3" s="466" t="s">
        <v>71</v>
      </c>
      <c r="D3" s="43" t="s">
        <v>72</v>
      </c>
      <c r="E3" s="43" t="s">
        <v>73</v>
      </c>
      <c r="F3" s="43">
        <v>2021</v>
      </c>
      <c r="G3" s="43" t="s">
        <v>74</v>
      </c>
      <c r="H3" s="43"/>
      <c r="I3" s="43" t="s">
        <v>75</v>
      </c>
      <c r="J3" s="43" t="s">
        <v>76</v>
      </c>
      <c r="K3" s="43" t="s">
        <v>77</v>
      </c>
      <c r="L3" s="43">
        <v>1100</v>
      </c>
      <c r="M3" s="43" t="s">
        <v>78</v>
      </c>
      <c r="N3" s="43" t="s">
        <v>79</v>
      </c>
      <c r="O3" s="43">
        <v>1850</v>
      </c>
      <c r="P3" s="43">
        <v>300</v>
      </c>
      <c r="Q3" s="43" t="s">
        <v>80</v>
      </c>
      <c r="R3" s="43" t="s">
        <v>81</v>
      </c>
      <c r="S3" s="43" t="s">
        <v>82</v>
      </c>
      <c r="T3" s="43" t="s">
        <v>83</v>
      </c>
      <c r="U3" s="43" t="s">
        <v>84</v>
      </c>
      <c r="V3" s="43" t="s">
        <v>85</v>
      </c>
      <c r="W3" s="43" t="s">
        <v>86</v>
      </c>
      <c r="X3" s="43" t="s">
        <v>87</v>
      </c>
      <c r="Y3" s="140" t="s">
        <v>88</v>
      </c>
      <c r="Z3" s="43"/>
      <c r="AB3" s="209" t="s">
        <v>2</v>
      </c>
      <c r="AC3" s="476">
        <v>1</v>
      </c>
    </row>
    <row r="4" customHeight="1" spans="1:29">
      <c r="A4" s="112">
        <v>2</v>
      </c>
      <c r="B4" s="112"/>
      <c r="C4" s="112" t="s">
        <v>89</v>
      </c>
      <c r="D4" s="140" t="s">
        <v>90</v>
      </c>
      <c r="E4" s="112">
        <v>2</v>
      </c>
      <c r="F4" s="133">
        <v>2021</v>
      </c>
      <c r="G4" s="133" t="s">
        <v>74</v>
      </c>
      <c r="H4" s="133"/>
      <c r="I4" s="43" t="s">
        <v>91</v>
      </c>
      <c r="J4" s="43" t="s">
        <v>92</v>
      </c>
      <c r="K4" s="133">
        <v>20161123</v>
      </c>
      <c r="L4" s="167">
        <v>2196.2018</v>
      </c>
      <c r="M4" s="43" t="s">
        <v>93</v>
      </c>
      <c r="N4" s="140" t="s">
        <v>94</v>
      </c>
      <c r="O4" s="168">
        <v>1500</v>
      </c>
      <c r="P4" s="168">
        <v>300</v>
      </c>
      <c r="Q4" s="140" t="s">
        <v>80</v>
      </c>
      <c r="R4" s="168">
        <v>20200801</v>
      </c>
      <c r="S4" s="130">
        <v>20200801</v>
      </c>
      <c r="T4" s="140" t="s">
        <v>95</v>
      </c>
      <c r="U4" s="140" t="s">
        <v>96</v>
      </c>
      <c r="V4" s="140" t="s">
        <v>97</v>
      </c>
      <c r="W4" s="140" t="s">
        <v>98</v>
      </c>
      <c r="X4" s="140" t="s">
        <v>99</v>
      </c>
      <c r="Y4" s="140" t="s">
        <v>100</v>
      </c>
      <c r="Z4" s="140"/>
      <c r="AA4" s="476"/>
      <c r="AB4" s="209" t="s">
        <v>15</v>
      </c>
      <c r="AC4" s="476">
        <v>1</v>
      </c>
    </row>
    <row r="5" customHeight="1" spans="1:29">
      <c r="A5" s="112">
        <v>3</v>
      </c>
      <c r="B5" s="112"/>
      <c r="C5" s="112" t="s">
        <v>101</v>
      </c>
      <c r="D5" s="140" t="s">
        <v>90</v>
      </c>
      <c r="E5" s="112">
        <v>3</v>
      </c>
      <c r="F5" s="133">
        <v>2021</v>
      </c>
      <c r="G5" s="133" t="s">
        <v>74</v>
      </c>
      <c r="H5" s="133"/>
      <c r="I5" s="43" t="s">
        <v>102</v>
      </c>
      <c r="J5" s="43" t="s">
        <v>103</v>
      </c>
      <c r="K5" s="133" t="s">
        <v>104</v>
      </c>
      <c r="L5" s="167" t="s">
        <v>105</v>
      </c>
      <c r="M5" s="43" t="s">
        <v>106</v>
      </c>
      <c r="N5" s="140" t="s">
        <v>107</v>
      </c>
      <c r="O5" s="168">
        <v>2000</v>
      </c>
      <c r="P5" s="168">
        <v>300</v>
      </c>
      <c r="Q5" s="140" t="s">
        <v>80</v>
      </c>
      <c r="R5" s="168" t="s">
        <v>108</v>
      </c>
      <c r="S5" s="168" t="s">
        <v>109</v>
      </c>
      <c r="T5" s="140" t="s">
        <v>110</v>
      </c>
      <c r="U5" s="140" t="s">
        <v>111</v>
      </c>
      <c r="V5" s="140" t="s">
        <v>112</v>
      </c>
      <c r="W5" s="140" t="s">
        <v>113</v>
      </c>
      <c r="X5" s="140" t="s">
        <v>114</v>
      </c>
      <c r="Y5" s="140" t="s">
        <v>115</v>
      </c>
      <c r="Z5" s="140"/>
      <c r="AA5" s="476"/>
      <c r="AB5" s="209" t="s">
        <v>13</v>
      </c>
      <c r="AC5" s="476">
        <v>1</v>
      </c>
    </row>
    <row r="6" customHeight="1" spans="1:29">
      <c r="A6" s="39">
        <v>4</v>
      </c>
      <c r="B6" s="39"/>
      <c r="C6" s="116" t="s">
        <v>116</v>
      </c>
      <c r="D6" s="38" t="s">
        <v>90</v>
      </c>
      <c r="E6" s="39">
        <v>4</v>
      </c>
      <c r="F6" s="173">
        <v>2021</v>
      </c>
      <c r="G6" s="173" t="s">
        <v>74</v>
      </c>
      <c r="H6" s="173"/>
      <c r="I6" s="40" t="s">
        <v>117</v>
      </c>
      <c r="J6" s="40" t="s">
        <v>118</v>
      </c>
      <c r="K6" s="173">
        <v>20150601</v>
      </c>
      <c r="L6" s="177">
        <v>1165.9559</v>
      </c>
      <c r="M6" s="40" t="s">
        <v>119</v>
      </c>
      <c r="N6" s="38" t="s">
        <v>120</v>
      </c>
      <c r="O6" s="38">
        <v>2810.7</v>
      </c>
      <c r="P6" s="126">
        <v>450</v>
      </c>
      <c r="Q6" s="38" t="s">
        <v>80</v>
      </c>
      <c r="R6" s="126">
        <v>20201101</v>
      </c>
      <c r="S6" s="126">
        <v>20221030</v>
      </c>
      <c r="T6" s="38" t="s">
        <v>121</v>
      </c>
      <c r="U6" s="38">
        <v>3.10016451110525e+19</v>
      </c>
      <c r="V6" s="38" t="s">
        <v>122</v>
      </c>
      <c r="W6" s="38" t="s">
        <v>123</v>
      </c>
      <c r="X6" s="38" t="s">
        <v>124</v>
      </c>
      <c r="Y6" s="38" t="s">
        <v>125</v>
      </c>
      <c r="Z6" s="40" t="s">
        <v>126</v>
      </c>
      <c r="AA6" s="477"/>
      <c r="AB6" s="209" t="s">
        <v>17</v>
      </c>
      <c r="AC6" s="476">
        <v>1</v>
      </c>
    </row>
    <row r="7" customHeight="1" spans="1:29">
      <c r="A7" s="112">
        <v>5</v>
      </c>
      <c r="B7" s="112"/>
      <c r="C7" s="112" t="s">
        <v>127</v>
      </c>
      <c r="D7" s="140" t="s">
        <v>90</v>
      </c>
      <c r="E7" s="112">
        <v>5</v>
      </c>
      <c r="F7" s="133">
        <v>2021</v>
      </c>
      <c r="G7" s="133" t="s">
        <v>74</v>
      </c>
      <c r="H7" s="133"/>
      <c r="I7" s="43" t="s">
        <v>128</v>
      </c>
      <c r="J7" s="43" t="s">
        <v>129</v>
      </c>
      <c r="K7" s="133" t="s">
        <v>130</v>
      </c>
      <c r="L7" s="167">
        <v>5108.0247</v>
      </c>
      <c r="M7" s="43" t="s">
        <v>131</v>
      </c>
      <c r="N7" s="140" t="s">
        <v>132</v>
      </c>
      <c r="O7" s="168">
        <v>1700</v>
      </c>
      <c r="P7" s="168">
        <v>300</v>
      </c>
      <c r="Q7" s="140" t="s">
        <v>80</v>
      </c>
      <c r="R7" s="168" t="s">
        <v>133</v>
      </c>
      <c r="S7" s="168" t="s">
        <v>134</v>
      </c>
      <c r="T7" s="140" t="s">
        <v>135</v>
      </c>
      <c r="U7" s="140" t="s">
        <v>136</v>
      </c>
      <c r="V7" s="140" t="s">
        <v>137</v>
      </c>
      <c r="W7" s="140" t="s">
        <v>138</v>
      </c>
      <c r="X7" s="140" t="s">
        <v>139</v>
      </c>
      <c r="Y7" s="503" t="s">
        <v>140</v>
      </c>
      <c r="Z7" s="140"/>
      <c r="AA7" s="476"/>
      <c r="AB7" s="209" t="s">
        <v>5</v>
      </c>
      <c r="AC7" s="476">
        <v>1</v>
      </c>
    </row>
    <row r="8" customHeight="1" spans="1:29">
      <c r="A8" s="112">
        <v>6</v>
      </c>
      <c r="B8" s="112"/>
      <c r="C8" s="112" t="s">
        <v>101</v>
      </c>
      <c r="D8" s="43" t="s">
        <v>141</v>
      </c>
      <c r="E8" s="112">
        <v>1</v>
      </c>
      <c r="F8" s="43">
        <v>2021</v>
      </c>
      <c r="G8" s="43" t="s">
        <v>142</v>
      </c>
      <c r="H8" s="43"/>
      <c r="I8" s="43" t="s">
        <v>143</v>
      </c>
      <c r="J8" s="43" t="s">
        <v>144</v>
      </c>
      <c r="K8" s="43">
        <v>20050414</v>
      </c>
      <c r="L8" s="43">
        <v>8191</v>
      </c>
      <c r="M8" s="43" t="s">
        <v>145</v>
      </c>
      <c r="N8" s="43" t="s">
        <v>146</v>
      </c>
      <c r="O8" s="43">
        <v>1200</v>
      </c>
      <c r="P8" s="131">
        <v>240</v>
      </c>
      <c r="Q8" s="43" t="s">
        <v>80</v>
      </c>
      <c r="R8" s="43">
        <v>20210101</v>
      </c>
      <c r="S8" s="43" t="s">
        <v>147</v>
      </c>
      <c r="T8" s="43" t="s">
        <v>148</v>
      </c>
      <c r="U8" s="504" t="s">
        <v>149</v>
      </c>
      <c r="V8" s="43" t="s">
        <v>150</v>
      </c>
      <c r="W8" s="43" t="s">
        <v>151</v>
      </c>
      <c r="X8" s="43" t="s">
        <v>152</v>
      </c>
      <c r="Y8" s="140" t="s">
        <v>153</v>
      </c>
      <c r="Z8" s="43" t="s">
        <v>154</v>
      </c>
      <c r="AB8" s="209" t="s">
        <v>13</v>
      </c>
      <c r="AC8" s="476">
        <v>1</v>
      </c>
    </row>
    <row r="9" customHeight="1" spans="1:29">
      <c r="A9" s="112">
        <v>60</v>
      </c>
      <c r="B9" s="113">
        <v>0.40625</v>
      </c>
      <c r="C9" s="466" t="s">
        <v>71</v>
      </c>
      <c r="D9" s="43" t="s">
        <v>72</v>
      </c>
      <c r="E9" s="43" t="s">
        <v>155</v>
      </c>
      <c r="F9" s="43">
        <v>2021</v>
      </c>
      <c r="G9" s="43" t="s">
        <v>156</v>
      </c>
      <c r="H9" s="43" t="s">
        <v>157</v>
      </c>
      <c r="I9" s="43" t="s">
        <v>158</v>
      </c>
      <c r="J9" s="43" t="s">
        <v>159</v>
      </c>
      <c r="K9" s="43" t="s">
        <v>160</v>
      </c>
      <c r="L9" s="43">
        <v>20000</v>
      </c>
      <c r="M9" s="43" t="s">
        <v>161</v>
      </c>
      <c r="N9" s="43" t="s">
        <v>162</v>
      </c>
      <c r="O9" s="43">
        <v>1507</v>
      </c>
      <c r="P9" s="43">
        <v>600</v>
      </c>
      <c r="Q9" s="43" t="s">
        <v>80</v>
      </c>
      <c r="R9" s="43" t="s">
        <v>163</v>
      </c>
      <c r="S9" s="43" t="s">
        <v>164</v>
      </c>
      <c r="T9" s="43" t="s">
        <v>165</v>
      </c>
      <c r="U9" s="43" t="s">
        <v>166</v>
      </c>
      <c r="V9" s="43" t="s">
        <v>167</v>
      </c>
      <c r="W9" s="43" t="s">
        <v>168</v>
      </c>
      <c r="X9" s="43" t="s">
        <v>169</v>
      </c>
      <c r="Y9" s="140" t="s">
        <v>170</v>
      </c>
      <c r="Z9" s="43"/>
      <c r="AA9" s="478">
        <v>300</v>
      </c>
      <c r="AB9" s="209" t="s">
        <v>2</v>
      </c>
      <c r="AC9" s="476">
        <v>1</v>
      </c>
    </row>
    <row r="10" customHeight="1" spans="1:29">
      <c r="A10" s="112">
        <v>8</v>
      </c>
      <c r="B10" s="113"/>
      <c r="C10" s="112" t="s">
        <v>89</v>
      </c>
      <c r="D10" s="43" t="s">
        <v>141</v>
      </c>
      <c r="E10" s="112">
        <v>3</v>
      </c>
      <c r="F10" s="43">
        <v>2021</v>
      </c>
      <c r="G10" s="43" t="s">
        <v>74</v>
      </c>
      <c r="H10" s="43"/>
      <c r="I10" s="43" t="s">
        <v>171</v>
      </c>
      <c r="J10" s="43" t="s">
        <v>172</v>
      </c>
      <c r="K10" s="43">
        <v>20160223</v>
      </c>
      <c r="L10" s="43">
        <v>632.4741</v>
      </c>
      <c r="M10" s="43" t="s">
        <v>173</v>
      </c>
      <c r="N10" s="43" t="s">
        <v>174</v>
      </c>
      <c r="O10" s="43">
        <v>1500</v>
      </c>
      <c r="P10" s="43">
        <v>280</v>
      </c>
      <c r="Q10" s="43" t="s">
        <v>80</v>
      </c>
      <c r="R10" s="43">
        <v>20210101</v>
      </c>
      <c r="S10" s="43">
        <v>20221231</v>
      </c>
      <c r="T10" s="43" t="s">
        <v>175</v>
      </c>
      <c r="U10" s="43" t="s">
        <v>176</v>
      </c>
      <c r="V10" s="43" t="s">
        <v>177</v>
      </c>
      <c r="W10" s="43" t="s">
        <v>178</v>
      </c>
      <c r="X10" s="43" t="s">
        <v>179</v>
      </c>
      <c r="Y10" s="140" t="s">
        <v>180</v>
      </c>
      <c r="Z10" s="43"/>
      <c r="AB10" s="209" t="s">
        <v>15</v>
      </c>
      <c r="AC10" s="476">
        <v>1</v>
      </c>
    </row>
    <row r="11" customHeight="1" spans="1:29">
      <c r="A11" s="112">
        <v>9</v>
      </c>
      <c r="B11" s="113"/>
      <c r="C11" s="112" t="s">
        <v>101</v>
      </c>
      <c r="D11" s="43" t="s">
        <v>141</v>
      </c>
      <c r="E11" s="112">
        <v>4</v>
      </c>
      <c r="F11" s="43">
        <v>2021</v>
      </c>
      <c r="G11" s="43" t="s">
        <v>74</v>
      </c>
      <c r="H11" s="43"/>
      <c r="I11" s="43" t="s">
        <v>181</v>
      </c>
      <c r="J11" s="43" t="s">
        <v>182</v>
      </c>
      <c r="K11" s="43">
        <v>20041021</v>
      </c>
      <c r="L11" s="43">
        <v>121654.8</v>
      </c>
      <c r="M11" s="43" t="s">
        <v>183</v>
      </c>
      <c r="N11" s="43" t="s">
        <v>184</v>
      </c>
      <c r="O11" s="43">
        <v>1500</v>
      </c>
      <c r="P11" s="43">
        <v>300</v>
      </c>
      <c r="Q11" s="43" t="s">
        <v>80</v>
      </c>
      <c r="R11" s="43">
        <v>20210101</v>
      </c>
      <c r="S11" s="43" t="s">
        <v>147</v>
      </c>
      <c r="T11" s="43" t="s">
        <v>185</v>
      </c>
      <c r="U11" s="43" t="s">
        <v>186</v>
      </c>
      <c r="V11" s="43" t="s">
        <v>187</v>
      </c>
      <c r="W11" s="43" t="s">
        <v>188</v>
      </c>
      <c r="X11" s="43" t="s">
        <v>152</v>
      </c>
      <c r="Y11" s="140" t="s">
        <v>189</v>
      </c>
      <c r="Z11" s="43" t="s">
        <v>154</v>
      </c>
      <c r="AB11" s="209" t="s">
        <v>13</v>
      </c>
      <c r="AC11" s="476">
        <v>1</v>
      </c>
    </row>
    <row r="12" customHeight="1" spans="1:29">
      <c r="A12" s="112">
        <v>84</v>
      </c>
      <c r="B12" s="113">
        <v>0.395833333333333</v>
      </c>
      <c r="C12" s="467" t="s">
        <v>190</v>
      </c>
      <c r="D12" s="140" t="s">
        <v>191</v>
      </c>
      <c r="E12" s="112">
        <v>4</v>
      </c>
      <c r="F12" s="43" t="s">
        <v>192</v>
      </c>
      <c r="G12" s="43" t="s">
        <v>74</v>
      </c>
      <c r="H12" s="43"/>
      <c r="I12" s="43" t="s">
        <v>193</v>
      </c>
      <c r="J12" s="43" t="s">
        <v>194</v>
      </c>
      <c r="K12" s="43" t="s">
        <v>195</v>
      </c>
      <c r="L12" s="122">
        <v>3083.6296</v>
      </c>
      <c r="M12" s="43" t="s">
        <v>196</v>
      </c>
      <c r="N12" s="140" t="s">
        <v>197</v>
      </c>
      <c r="O12" s="168">
        <v>2200</v>
      </c>
      <c r="P12" s="168">
        <v>300</v>
      </c>
      <c r="Q12" s="140" t="s">
        <v>80</v>
      </c>
      <c r="R12" s="168">
        <v>20210101</v>
      </c>
      <c r="S12" s="168">
        <v>20221231</v>
      </c>
      <c r="T12" s="140" t="s">
        <v>198</v>
      </c>
      <c r="U12" s="140" t="s">
        <v>199</v>
      </c>
      <c r="V12" s="140" t="s">
        <v>200</v>
      </c>
      <c r="W12" s="140" t="s">
        <v>201</v>
      </c>
      <c r="X12" s="140" t="s">
        <v>202</v>
      </c>
      <c r="Y12" s="140" t="s">
        <v>203</v>
      </c>
      <c r="Z12" s="140" t="s">
        <v>204</v>
      </c>
      <c r="AB12" s="209" t="s">
        <v>9</v>
      </c>
      <c r="AC12" s="476">
        <v>1</v>
      </c>
    </row>
    <row r="13" customHeight="1" spans="1:29">
      <c r="A13" s="112">
        <v>11</v>
      </c>
      <c r="B13" s="113"/>
      <c r="C13" s="116" t="s">
        <v>116</v>
      </c>
      <c r="D13" s="43" t="s">
        <v>141</v>
      </c>
      <c r="E13" s="112">
        <v>6</v>
      </c>
      <c r="F13" s="43">
        <v>2021</v>
      </c>
      <c r="G13" s="43" t="s">
        <v>74</v>
      </c>
      <c r="H13" s="43"/>
      <c r="I13" s="43" t="s">
        <v>205</v>
      </c>
      <c r="J13" s="43" t="s">
        <v>206</v>
      </c>
      <c r="K13" s="43">
        <v>20151230</v>
      </c>
      <c r="L13" s="43">
        <v>1043.4667</v>
      </c>
      <c r="M13" s="43" t="s">
        <v>207</v>
      </c>
      <c r="N13" s="43" t="s">
        <v>208</v>
      </c>
      <c r="O13" s="43">
        <v>1517</v>
      </c>
      <c r="P13" s="43">
        <v>300</v>
      </c>
      <c r="Q13" s="43" t="s">
        <v>80</v>
      </c>
      <c r="R13" s="43">
        <v>20210101</v>
      </c>
      <c r="S13" s="43" t="s">
        <v>147</v>
      </c>
      <c r="T13" s="43" t="s">
        <v>209</v>
      </c>
      <c r="U13" s="43" t="s">
        <v>210</v>
      </c>
      <c r="V13" s="43" t="s">
        <v>211</v>
      </c>
      <c r="W13" s="43" t="s">
        <v>212</v>
      </c>
      <c r="X13" s="43" t="s">
        <v>213</v>
      </c>
      <c r="Y13" s="140" t="s">
        <v>214</v>
      </c>
      <c r="Z13" s="43"/>
      <c r="AB13" s="209" t="s">
        <v>17</v>
      </c>
      <c r="AC13" s="476">
        <v>1</v>
      </c>
    </row>
    <row r="14" customHeight="1" spans="1:29">
      <c r="A14" s="112">
        <v>55</v>
      </c>
      <c r="B14" s="113">
        <v>0.395833333333333</v>
      </c>
      <c r="C14" s="43" t="s">
        <v>215</v>
      </c>
      <c r="D14" s="43" t="s">
        <v>72</v>
      </c>
      <c r="E14" s="43" t="s">
        <v>216</v>
      </c>
      <c r="F14" s="43">
        <v>2021</v>
      </c>
      <c r="G14" s="43" t="s">
        <v>142</v>
      </c>
      <c r="H14" s="43"/>
      <c r="I14" s="43" t="s">
        <v>217</v>
      </c>
      <c r="J14" s="43" t="s">
        <v>218</v>
      </c>
      <c r="K14" s="43" t="s">
        <v>219</v>
      </c>
      <c r="L14" s="43">
        <v>300</v>
      </c>
      <c r="M14" s="43" t="s">
        <v>220</v>
      </c>
      <c r="N14" s="43" t="s">
        <v>221</v>
      </c>
      <c r="O14" s="43">
        <v>2000</v>
      </c>
      <c r="P14" s="43">
        <v>325</v>
      </c>
      <c r="Q14" s="43" t="s">
        <v>80</v>
      </c>
      <c r="R14" s="43" t="s">
        <v>222</v>
      </c>
      <c r="S14" s="43" t="s">
        <v>223</v>
      </c>
      <c r="T14" s="43" t="s">
        <v>224</v>
      </c>
      <c r="U14" s="43" t="s">
        <v>225</v>
      </c>
      <c r="V14" s="43" t="s">
        <v>226</v>
      </c>
      <c r="W14" s="43" t="s">
        <v>227</v>
      </c>
      <c r="X14" s="43" t="s">
        <v>169</v>
      </c>
      <c r="Y14" s="140" t="s">
        <v>228</v>
      </c>
      <c r="Z14" s="43"/>
      <c r="AB14" s="209" t="s">
        <v>11</v>
      </c>
      <c r="AC14" s="476">
        <v>1</v>
      </c>
    </row>
    <row r="15" customHeight="1" spans="1:29">
      <c r="A15" s="112">
        <v>13</v>
      </c>
      <c r="B15" s="113"/>
      <c r="C15" s="112" t="s">
        <v>89</v>
      </c>
      <c r="D15" s="43" t="s">
        <v>141</v>
      </c>
      <c r="E15" s="112">
        <v>8</v>
      </c>
      <c r="F15" s="43">
        <v>2021</v>
      </c>
      <c r="G15" s="43" t="s">
        <v>156</v>
      </c>
      <c r="H15" s="43" t="s">
        <v>229</v>
      </c>
      <c r="I15" s="43" t="s">
        <v>230</v>
      </c>
      <c r="J15" s="43" t="s">
        <v>231</v>
      </c>
      <c r="K15" s="43">
        <v>20170818</v>
      </c>
      <c r="L15" s="118">
        <v>48.781</v>
      </c>
      <c r="M15" s="43" t="s">
        <v>232</v>
      </c>
      <c r="N15" s="43" t="s">
        <v>233</v>
      </c>
      <c r="O15" s="43">
        <v>1600</v>
      </c>
      <c r="P15" s="131">
        <v>300</v>
      </c>
      <c r="Q15" s="43" t="s">
        <v>80</v>
      </c>
      <c r="R15" s="43" t="s">
        <v>234</v>
      </c>
      <c r="S15" s="43" t="s">
        <v>235</v>
      </c>
      <c r="T15" s="43" t="s">
        <v>236</v>
      </c>
      <c r="U15" s="43" t="s">
        <v>237</v>
      </c>
      <c r="V15" s="43" t="s">
        <v>238</v>
      </c>
      <c r="W15" s="43" t="s">
        <v>239</v>
      </c>
      <c r="X15" s="43" t="s">
        <v>240</v>
      </c>
      <c r="Y15" s="140" t="s">
        <v>241</v>
      </c>
      <c r="Z15" s="43" t="s">
        <v>154</v>
      </c>
      <c r="AB15" s="209" t="s">
        <v>15</v>
      </c>
      <c r="AC15" s="476">
        <v>1</v>
      </c>
    </row>
    <row r="16" customHeight="1" spans="1:29">
      <c r="A16" s="112">
        <v>14</v>
      </c>
      <c r="B16" s="113"/>
      <c r="C16" s="116" t="s">
        <v>116</v>
      </c>
      <c r="D16" s="43" t="s">
        <v>141</v>
      </c>
      <c r="E16" s="112">
        <v>9</v>
      </c>
      <c r="F16" s="43">
        <v>2021</v>
      </c>
      <c r="G16" s="43" t="s">
        <v>142</v>
      </c>
      <c r="H16" s="43"/>
      <c r="I16" s="43" t="s">
        <v>242</v>
      </c>
      <c r="J16" s="43" t="s">
        <v>243</v>
      </c>
      <c r="K16" s="43">
        <v>20080124</v>
      </c>
      <c r="L16" s="43">
        <v>10000</v>
      </c>
      <c r="M16" s="43" t="s">
        <v>244</v>
      </c>
      <c r="N16" s="43" t="s">
        <v>245</v>
      </c>
      <c r="O16" s="43">
        <v>1600</v>
      </c>
      <c r="P16" s="43">
        <v>300</v>
      </c>
      <c r="Q16" s="43" t="s">
        <v>80</v>
      </c>
      <c r="R16" s="43">
        <v>20210101</v>
      </c>
      <c r="S16" s="43">
        <v>20221231</v>
      </c>
      <c r="T16" s="43" t="s">
        <v>246</v>
      </c>
      <c r="U16" s="43" t="s">
        <v>247</v>
      </c>
      <c r="V16" s="43" t="s">
        <v>248</v>
      </c>
      <c r="W16" s="43" t="s">
        <v>249</v>
      </c>
      <c r="X16" s="43" t="s">
        <v>152</v>
      </c>
      <c r="Y16" s="140" t="s">
        <v>250</v>
      </c>
      <c r="Z16" s="43"/>
      <c r="AB16" s="209" t="s">
        <v>17</v>
      </c>
      <c r="AC16" s="476">
        <v>1</v>
      </c>
    </row>
    <row r="17" s="110" customFormat="1" customHeight="1" spans="1:29">
      <c r="A17" s="116">
        <v>15</v>
      </c>
      <c r="B17" s="113"/>
      <c r="C17" s="112" t="s">
        <v>101</v>
      </c>
      <c r="D17" s="122" t="s">
        <v>141</v>
      </c>
      <c r="E17" s="116">
        <v>10</v>
      </c>
      <c r="F17" s="122">
        <v>2021</v>
      </c>
      <c r="G17" s="122" t="s">
        <v>74</v>
      </c>
      <c r="H17" s="122"/>
      <c r="I17" s="122" t="s">
        <v>251</v>
      </c>
      <c r="J17" s="122" t="s">
        <v>252</v>
      </c>
      <c r="K17" s="122">
        <v>20070319</v>
      </c>
      <c r="L17" s="122">
        <v>5020</v>
      </c>
      <c r="M17" s="122" t="s">
        <v>253</v>
      </c>
      <c r="N17" s="122" t="s">
        <v>254</v>
      </c>
      <c r="O17" s="122">
        <v>1200</v>
      </c>
      <c r="P17" s="217">
        <v>240</v>
      </c>
      <c r="Q17" s="122" t="s">
        <v>80</v>
      </c>
      <c r="R17" s="122">
        <v>20210101</v>
      </c>
      <c r="S17" s="122">
        <v>20221231</v>
      </c>
      <c r="T17" s="122" t="s">
        <v>255</v>
      </c>
      <c r="U17" s="122" t="s">
        <v>256</v>
      </c>
      <c r="V17" s="122" t="s">
        <v>257</v>
      </c>
      <c r="W17" s="122" t="s">
        <v>258</v>
      </c>
      <c r="X17" s="122" t="s">
        <v>152</v>
      </c>
      <c r="Y17" s="158" t="s">
        <v>259</v>
      </c>
      <c r="Z17" s="122"/>
      <c r="AA17" s="170"/>
      <c r="AB17" s="209" t="s">
        <v>13</v>
      </c>
      <c r="AC17" s="479">
        <v>1</v>
      </c>
    </row>
    <row r="18" customHeight="1" spans="1:29">
      <c r="A18" s="112">
        <v>116</v>
      </c>
      <c r="B18" s="113">
        <v>0.416666666666667</v>
      </c>
      <c r="C18" s="466" t="s">
        <v>71</v>
      </c>
      <c r="D18" s="43" t="s">
        <v>260</v>
      </c>
      <c r="E18" s="112">
        <v>2</v>
      </c>
      <c r="F18" s="43">
        <v>2021</v>
      </c>
      <c r="G18" s="43" t="s">
        <v>74</v>
      </c>
      <c r="H18" s="43"/>
      <c r="I18" s="43" t="s">
        <v>261</v>
      </c>
      <c r="J18" s="43" t="s">
        <v>262</v>
      </c>
      <c r="K18" s="43" t="s">
        <v>263</v>
      </c>
      <c r="L18" s="43" t="s">
        <v>264</v>
      </c>
      <c r="M18" s="43" t="s">
        <v>265</v>
      </c>
      <c r="N18" s="43" t="s">
        <v>266</v>
      </c>
      <c r="O18" s="131">
        <v>1380</v>
      </c>
      <c r="P18" s="131">
        <v>240</v>
      </c>
      <c r="Q18" s="43" t="s">
        <v>80</v>
      </c>
      <c r="R18" s="112" t="s">
        <v>81</v>
      </c>
      <c r="S18" s="112" t="s">
        <v>147</v>
      </c>
      <c r="T18" s="43" t="s">
        <v>267</v>
      </c>
      <c r="U18" s="43" t="s">
        <v>268</v>
      </c>
      <c r="V18" s="43" t="s">
        <v>269</v>
      </c>
      <c r="W18" s="43">
        <v>18701903612</v>
      </c>
      <c r="X18" s="43" t="s">
        <v>270</v>
      </c>
      <c r="Y18" s="140" t="s">
        <v>271</v>
      </c>
      <c r="Z18" s="43"/>
      <c r="AB18" s="209" t="s">
        <v>2</v>
      </c>
      <c r="AC18" s="476">
        <v>1</v>
      </c>
    </row>
    <row r="19" customHeight="1" spans="1:29">
      <c r="A19" s="112">
        <v>118</v>
      </c>
      <c r="B19" s="113">
        <v>0.427083333333333</v>
      </c>
      <c r="C19" s="466" t="s">
        <v>71</v>
      </c>
      <c r="D19" s="43" t="s">
        <v>260</v>
      </c>
      <c r="E19" s="112">
        <v>4</v>
      </c>
      <c r="F19" s="43">
        <v>2021</v>
      </c>
      <c r="G19" s="43" t="s">
        <v>74</v>
      </c>
      <c r="H19" s="43"/>
      <c r="I19" s="43" t="s">
        <v>272</v>
      </c>
      <c r="J19" s="43" t="s">
        <v>273</v>
      </c>
      <c r="K19" s="43">
        <v>20190311</v>
      </c>
      <c r="L19" s="43">
        <v>68000</v>
      </c>
      <c r="M19" s="43" t="s">
        <v>274</v>
      </c>
      <c r="N19" s="43" t="s">
        <v>275</v>
      </c>
      <c r="O19" s="43">
        <v>3522</v>
      </c>
      <c r="P19" s="43">
        <v>600</v>
      </c>
      <c r="Q19" s="43" t="s">
        <v>80</v>
      </c>
      <c r="R19" s="112">
        <v>20200701</v>
      </c>
      <c r="S19" s="112">
        <v>20220631</v>
      </c>
      <c r="T19" s="43" t="s">
        <v>276</v>
      </c>
      <c r="U19" s="43" t="s">
        <v>277</v>
      </c>
      <c r="V19" s="43" t="s">
        <v>278</v>
      </c>
      <c r="W19" s="43">
        <v>18101813590</v>
      </c>
      <c r="X19" s="43" t="s">
        <v>169</v>
      </c>
      <c r="Y19" s="140" t="s">
        <v>279</v>
      </c>
      <c r="Z19" s="43"/>
      <c r="AB19" s="209" t="s">
        <v>2</v>
      </c>
      <c r="AC19" s="476">
        <v>1</v>
      </c>
    </row>
    <row r="20" customHeight="1" spans="1:29">
      <c r="A20" s="112">
        <v>18</v>
      </c>
      <c r="B20" s="113"/>
      <c r="C20" s="43" t="s">
        <v>280</v>
      </c>
      <c r="D20" s="43" t="s">
        <v>141</v>
      </c>
      <c r="E20" s="112">
        <v>13</v>
      </c>
      <c r="F20" s="43">
        <v>2021</v>
      </c>
      <c r="G20" s="43" t="s">
        <v>74</v>
      </c>
      <c r="H20" s="43"/>
      <c r="I20" s="43" t="s">
        <v>281</v>
      </c>
      <c r="J20" s="43" t="s">
        <v>282</v>
      </c>
      <c r="K20" s="43">
        <v>20130408</v>
      </c>
      <c r="L20" s="43">
        <v>2727.96</v>
      </c>
      <c r="M20" s="43" t="s">
        <v>283</v>
      </c>
      <c r="N20" s="43" t="s">
        <v>284</v>
      </c>
      <c r="O20" s="43">
        <v>1500</v>
      </c>
      <c r="P20" s="43">
        <v>300</v>
      </c>
      <c r="Q20" s="43" t="s">
        <v>80</v>
      </c>
      <c r="R20" s="43">
        <v>20210101</v>
      </c>
      <c r="S20" s="43">
        <v>20221231</v>
      </c>
      <c r="T20" s="43" t="s">
        <v>285</v>
      </c>
      <c r="U20" s="43" t="s">
        <v>286</v>
      </c>
      <c r="V20" s="43" t="s">
        <v>287</v>
      </c>
      <c r="W20" s="43" t="s">
        <v>288</v>
      </c>
      <c r="X20" s="43" t="s">
        <v>289</v>
      </c>
      <c r="Y20" s="140" t="s">
        <v>290</v>
      </c>
      <c r="Z20" s="43"/>
      <c r="AB20" s="209" t="s">
        <v>7</v>
      </c>
      <c r="AC20" s="476">
        <v>1</v>
      </c>
    </row>
    <row r="21" customHeight="1" spans="1:29">
      <c r="A21" s="112">
        <v>54</v>
      </c>
      <c r="B21" s="113">
        <v>0.395833333333333</v>
      </c>
      <c r="C21" s="43" t="s">
        <v>291</v>
      </c>
      <c r="D21" s="43" t="s">
        <v>72</v>
      </c>
      <c r="E21" s="43" t="s">
        <v>292</v>
      </c>
      <c r="F21" s="43">
        <v>2021</v>
      </c>
      <c r="G21" s="43" t="s">
        <v>156</v>
      </c>
      <c r="H21" s="43"/>
      <c r="I21" s="43" t="s">
        <v>293</v>
      </c>
      <c r="J21" s="43" t="s">
        <v>294</v>
      </c>
      <c r="K21" s="43" t="s">
        <v>295</v>
      </c>
      <c r="L21" s="43">
        <v>30037</v>
      </c>
      <c r="M21" s="43" t="s">
        <v>296</v>
      </c>
      <c r="N21" s="43" t="s">
        <v>297</v>
      </c>
      <c r="O21" s="43">
        <v>2225</v>
      </c>
      <c r="P21" s="43">
        <v>300</v>
      </c>
      <c r="Q21" s="43" t="s">
        <v>80</v>
      </c>
      <c r="R21" s="43" t="s">
        <v>298</v>
      </c>
      <c r="S21" s="43" t="s">
        <v>299</v>
      </c>
      <c r="T21" s="43" t="s">
        <v>300</v>
      </c>
      <c r="U21" s="43" t="s">
        <v>301</v>
      </c>
      <c r="V21" s="43" t="s">
        <v>302</v>
      </c>
      <c r="W21" s="43" t="s">
        <v>303</v>
      </c>
      <c r="X21" s="43" t="s">
        <v>304</v>
      </c>
      <c r="Y21" s="140" t="s">
        <v>305</v>
      </c>
      <c r="Z21" s="43" t="s">
        <v>306</v>
      </c>
      <c r="AB21" s="209" t="s">
        <v>21</v>
      </c>
      <c r="AC21" s="476">
        <v>1</v>
      </c>
    </row>
    <row r="22" customHeight="1" spans="1:29">
      <c r="A22" s="112">
        <v>59</v>
      </c>
      <c r="B22" s="113">
        <v>0.40625</v>
      </c>
      <c r="C22" s="43" t="s">
        <v>215</v>
      </c>
      <c r="D22" s="43" t="s">
        <v>72</v>
      </c>
      <c r="E22" s="43" t="s">
        <v>307</v>
      </c>
      <c r="F22" s="43">
        <v>2021</v>
      </c>
      <c r="G22" s="43" t="s">
        <v>74</v>
      </c>
      <c r="H22" s="43"/>
      <c r="I22" s="43" t="s">
        <v>308</v>
      </c>
      <c r="J22" s="43" t="s">
        <v>309</v>
      </c>
      <c r="K22" s="43" t="s">
        <v>310</v>
      </c>
      <c r="L22" s="43" t="s">
        <v>311</v>
      </c>
      <c r="M22" s="43" t="s">
        <v>312</v>
      </c>
      <c r="N22" s="43" t="s">
        <v>313</v>
      </c>
      <c r="O22" s="43">
        <v>1453</v>
      </c>
      <c r="P22" s="43">
        <v>200</v>
      </c>
      <c r="Q22" s="43" t="s">
        <v>80</v>
      </c>
      <c r="R22" s="43" t="s">
        <v>314</v>
      </c>
      <c r="S22" s="43" t="s">
        <v>315</v>
      </c>
      <c r="T22" s="43" t="s">
        <v>316</v>
      </c>
      <c r="U22" s="43" t="s">
        <v>317</v>
      </c>
      <c r="V22" s="43" t="s">
        <v>318</v>
      </c>
      <c r="W22" s="43" t="s">
        <v>319</v>
      </c>
      <c r="X22" s="43" t="s">
        <v>169</v>
      </c>
      <c r="Y22" s="140" t="s">
        <v>320</v>
      </c>
      <c r="Z22" s="43"/>
      <c r="AB22" s="209" t="s">
        <v>11</v>
      </c>
      <c r="AC22" s="476">
        <v>1</v>
      </c>
    </row>
    <row r="23" customHeight="1" spans="1:29">
      <c r="A23" s="112">
        <v>21</v>
      </c>
      <c r="B23" s="113"/>
      <c r="C23" s="112" t="s">
        <v>101</v>
      </c>
      <c r="D23" s="43" t="s">
        <v>321</v>
      </c>
      <c r="E23" s="43" t="s">
        <v>322</v>
      </c>
      <c r="F23" s="43">
        <v>2021</v>
      </c>
      <c r="G23" s="43" t="s">
        <v>74</v>
      </c>
      <c r="H23" s="43"/>
      <c r="I23" s="43" t="s">
        <v>323</v>
      </c>
      <c r="J23" s="43" t="s">
        <v>324</v>
      </c>
      <c r="K23" s="43">
        <v>20180718</v>
      </c>
      <c r="L23" s="43">
        <v>10000</v>
      </c>
      <c r="M23" s="43" t="s">
        <v>325</v>
      </c>
      <c r="N23" s="43" t="s">
        <v>326</v>
      </c>
      <c r="O23" s="43">
        <v>1035.2</v>
      </c>
      <c r="P23" s="131">
        <v>300</v>
      </c>
      <c r="Q23" s="43" t="s">
        <v>80</v>
      </c>
      <c r="R23" s="43">
        <v>20210601</v>
      </c>
      <c r="S23" s="43">
        <v>20220630</v>
      </c>
      <c r="T23" s="43" t="s">
        <v>327</v>
      </c>
      <c r="U23" s="43" t="s">
        <v>328</v>
      </c>
      <c r="V23" s="43" t="s">
        <v>329</v>
      </c>
      <c r="W23" s="43" t="s">
        <v>330</v>
      </c>
      <c r="X23" s="43" t="s">
        <v>169</v>
      </c>
      <c r="Y23" s="140" t="s">
        <v>331</v>
      </c>
      <c r="Z23" s="43"/>
      <c r="AA23" s="232">
        <v>300</v>
      </c>
      <c r="AB23" s="209" t="s">
        <v>13</v>
      </c>
      <c r="AC23" s="476">
        <v>1</v>
      </c>
    </row>
    <row r="24" customHeight="1" spans="1:29">
      <c r="A24" s="112">
        <v>22</v>
      </c>
      <c r="B24" s="113"/>
      <c r="C24" s="43" t="s">
        <v>332</v>
      </c>
      <c r="D24" s="43" t="s">
        <v>321</v>
      </c>
      <c r="E24" s="43" t="s">
        <v>333</v>
      </c>
      <c r="F24" s="43">
        <v>2021</v>
      </c>
      <c r="G24" s="43" t="s">
        <v>74</v>
      </c>
      <c r="H24" s="43"/>
      <c r="I24" s="43" t="s">
        <v>334</v>
      </c>
      <c r="J24" s="43" t="s">
        <v>335</v>
      </c>
      <c r="K24" s="43" t="s">
        <v>336</v>
      </c>
      <c r="L24" s="43">
        <v>2000</v>
      </c>
      <c r="M24" s="43" t="s">
        <v>337</v>
      </c>
      <c r="N24" s="43" t="s">
        <v>338</v>
      </c>
      <c r="O24" s="43">
        <v>1219</v>
      </c>
      <c r="P24" s="131">
        <v>200</v>
      </c>
      <c r="Q24" s="43" t="s">
        <v>80</v>
      </c>
      <c r="R24" s="43" t="s">
        <v>339</v>
      </c>
      <c r="S24" s="43">
        <v>20211231</v>
      </c>
      <c r="T24" s="43" t="s">
        <v>340</v>
      </c>
      <c r="U24" s="43" t="s">
        <v>341</v>
      </c>
      <c r="V24" s="43" t="s">
        <v>342</v>
      </c>
      <c r="W24" s="43" t="s">
        <v>343</v>
      </c>
      <c r="X24" s="43" t="s">
        <v>169</v>
      </c>
      <c r="Y24" s="140" t="s">
        <v>344</v>
      </c>
      <c r="Z24" s="43"/>
      <c r="AA24" s="232">
        <v>200</v>
      </c>
      <c r="AB24" s="209" t="s">
        <v>19</v>
      </c>
      <c r="AC24" s="476">
        <v>1</v>
      </c>
    </row>
    <row r="25" customHeight="1" spans="1:29">
      <c r="A25" s="112">
        <v>120</v>
      </c>
      <c r="B25" s="113">
        <v>0.40625</v>
      </c>
      <c r="C25" s="467" t="s">
        <v>190</v>
      </c>
      <c r="D25" s="43" t="s">
        <v>260</v>
      </c>
      <c r="E25" s="112">
        <v>6</v>
      </c>
      <c r="F25" s="43">
        <v>2021</v>
      </c>
      <c r="G25" s="43" t="s">
        <v>74</v>
      </c>
      <c r="H25" s="43"/>
      <c r="I25" s="43" t="s">
        <v>345</v>
      </c>
      <c r="J25" s="43" t="s">
        <v>346</v>
      </c>
      <c r="K25" s="43">
        <v>20031117</v>
      </c>
      <c r="L25" s="122">
        <v>1190</v>
      </c>
      <c r="M25" s="43" t="s">
        <v>347</v>
      </c>
      <c r="N25" s="43" t="s">
        <v>348</v>
      </c>
      <c r="O25" s="43">
        <v>1600</v>
      </c>
      <c r="P25" s="43">
        <v>300</v>
      </c>
      <c r="Q25" s="43" t="s">
        <v>80</v>
      </c>
      <c r="R25" s="43">
        <v>20210101</v>
      </c>
      <c r="S25" s="43">
        <v>20221231</v>
      </c>
      <c r="T25" s="43" t="s">
        <v>349</v>
      </c>
      <c r="U25" s="43" t="s">
        <v>350</v>
      </c>
      <c r="V25" s="43" t="s">
        <v>351</v>
      </c>
      <c r="W25" s="43">
        <v>13601623619</v>
      </c>
      <c r="X25" s="43" t="s">
        <v>169</v>
      </c>
      <c r="Y25" s="140" t="s">
        <v>352</v>
      </c>
      <c r="Z25" s="43"/>
      <c r="AB25" s="209" t="s">
        <v>9</v>
      </c>
      <c r="AC25" s="476">
        <v>1</v>
      </c>
    </row>
    <row r="26" customHeight="1" spans="1:29">
      <c r="A26" s="112">
        <v>24</v>
      </c>
      <c r="B26" s="113"/>
      <c r="C26" s="112" t="s">
        <v>101</v>
      </c>
      <c r="D26" s="43" t="s">
        <v>321</v>
      </c>
      <c r="E26" s="43" t="s">
        <v>216</v>
      </c>
      <c r="F26" s="43">
        <v>2021</v>
      </c>
      <c r="G26" s="43" t="s">
        <v>74</v>
      </c>
      <c r="H26" s="43"/>
      <c r="I26" s="43" t="s">
        <v>353</v>
      </c>
      <c r="J26" s="43" t="s">
        <v>354</v>
      </c>
      <c r="K26" s="43">
        <v>20050610</v>
      </c>
      <c r="L26" s="43">
        <v>500</v>
      </c>
      <c r="M26" s="43" t="s">
        <v>355</v>
      </c>
      <c r="N26" s="43" t="s">
        <v>356</v>
      </c>
      <c r="O26" s="43">
        <v>1210</v>
      </c>
      <c r="P26" s="131">
        <v>200</v>
      </c>
      <c r="Q26" s="43" t="s">
        <v>80</v>
      </c>
      <c r="R26" s="43" t="s">
        <v>357</v>
      </c>
      <c r="S26" s="43" t="s">
        <v>358</v>
      </c>
      <c r="T26" s="43" t="s">
        <v>359</v>
      </c>
      <c r="U26" s="43" t="s">
        <v>360</v>
      </c>
      <c r="V26" s="43" t="s">
        <v>361</v>
      </c>
      <c r="W26" s="43" t="s">
        <v>362</v>
      </c>
      <c r="X26" s="43" t="s">
        <v>169</v>
      </c>
      <c r="Y26" s="140" t="s">
        <v>363</v>
      </c>
      <c r="Z26" s="43"/>
      <c r="AA26" s="232">
        <v>200</v>
      </c>
      <c r="AB26" s="209" t="s">
        <v>13</v>
      </c>
      <c r="AC26" s="476">
        <v>1</v>
      </c>
    </row>
    <row r="27" customHeight="1" spans="1:29">
      <c r="A27" s="112">
        <v>25</v>
      </c>
      <c r="B27" s="113"/>
      <c r="C27" s="112" t="s">
        <v>89</v>
      </c>
      <c r="D27" s="43" t="s">
        <v>321</v>
      </c>
      <c r="E27" s="43" t="s">
        <v>364</v>
      </c>
      <c r="F27" s="43">
        <v>2021</v>
      </c>
      <c r="G27" s="43" t="s">
        <v>74</v>
      </c>
      <c r="H27" s="43"/>
      <c r="I27" s="43" t="s">
        <v>365</v>
      </c>
      <c r="J27" s="43" t="s">
        <v>366</v>
      </c>
      <c r="K27" s="43">
        <v>19940125</v>
      </c>
      <c r="L27" s="43">
        <v>26202.7</v>
      </c>
      <c r="M27" s="43" t="s">
        <v>367</v>
      </c>
      <c r="N27" s="43" t="s">
        <v>368</v>
      </c>
      <c r="O27" s="43">
        <v>1650</v>
      </c>
      <c r="P27" s="131">
        <v>300</v>
      </c>
      <c r="Q27" s="43" t="s">
        <v>80</v>
      </c>
      <c r="R27" s="43">
        <v>20210101</v>
      </c>
      <c r="S27" s="43">
        <v>20221231</v>
      </c>
      <c r="T27" s="43" t="s">
        <v>369</v>
      </c>
      <c r="U27" s="43" t="s">
        <v>370</v>
      </c>
      <c r="V27" s="43" t="s">
        <v>371</v>
      </c>
      <c r="W27" s="43" t="s">
        <v>372</v>
      </c>
      <c r="X27" s="43" t="s">
        <v>169</v>
      </c>
      <c r="Y27" s="140" t="s">
        <v>373</v>
      </c>
      <c r="Z27" s="43"/>
      <c r="AA27" s="232">
        <v>200</v>
      </c>
      <c r="AB27" s="209" t="s">
        <v>15</v>
      </c>
      <c r="AC27" s="476">
        <v>1</v>
      </c>
    </row>
    <row r="28" customHeight="1" spans="1:29">
      <c r="A28" s="112">
        <v>26</v>
      </c>
      <c r="B28" s="113"/>
      <c r="C28" s="112" t="s">
        <v>101</v>
      </c>
      <c r="D28" s="43" t="s">
        <v>321</v>
      </c>
      <c r="E28" s="43" t="s">
        <v>374</v>
      </c>
      <c r="F28" s="43">
        <v>2021</v>
      </c>
      <c r="G28" s="43" t="s">
        <v>74</v>
      </c>
      <c r="H28" s="43"/>
      <c r="I28" s="43" t="s">
        <v>375</v>
      </c>
      <c r="J28" s="43" t="s">
        <v>376</v>
      </c>
      <c r="K28" s="43">
        <v>20021205</v>
      </c>
      <c r="L28" s="43">
        <v>2342.028</v>
      </c>
      <c r="M28" s="43" t="s">
        <v>377</v>
      </c>
      <c r="N28" s="43" t="s">
        <v>378</v>
      </c>
      <c r="O28" s="131">
        <v>1525</v>
      </c>
      <c r="P28" s="131">
        <v>300</v>
      </c>
      <c r="Q28" s="43" t="s">
        <v>80</v>
      </c>
      <c r="R28" s="43" t="s">
        <v>81</v>
      </c>
      <c r="S28" s="43" t="s">
        <v>147</v>
      </c>
      <c r="T28" s="43" t="s">
        <v>379</v>
      </c>
      <c r="U28" s="43" t="s">
        <v>380</v>
      </c>
      <c r="V28" s="43" t="s">
        <v>381</v>
      </c>
      <c r="W28" s="43">
        <v>18201717432</v>
      </c>
      <c r="X28" s="43" t="s">
        <v>169</v>
      </c>
      <c r="Y28" s="140" t="s">
        <v>382</v>
      </c>
      <c r="Z28" s="43"/>
      <c r="AA28" s="232">
        <v>200</v>
      </c>
      <c r="AB28" s="209" t="s">
        <v>13</v>
      </c>
      <c r="AC28" s="476">
        <v>1</v>
      </c>
    </row>
    <row r="29" customHeight="1" spans="1:29">
      <c r="A29" s="112">
        <v>27</v>
      </c>
      <c r="B29" s="113"/>
      <c r="C29" s="116" t="s">
        <v>116</v>
      </c>
      <c r="D29" s="43" t="s">
        <v>321</v>
      </c>
      <c r="E29" s="43" t="s">
        <v>383</v>
      </c>
      <c r="F29" s="43">
        <v>2021</v>
      </c>
      <c r="G29" s="43" t="s">
        <v>74</v>
      </c>
      <c r="H29" s="43"/>
      <c r="I29" s="43" t="s">
        <v>384</v>
      </c>
      <c r="J29" s="43" t="s">
        <v>385</v>
      </c>
      <c r="K29" s="43">
        <v>20170913</v>
      </c>
      <c r="L29" s="43">
        <v>1000</v>
      </c>
      <c r="M29" s="43" t="s">
        <v>386</v>
      </c>
      <c r="N29" s="43" t="s">
        <v>387</v>
      </c>
      <c r="O29" s="43">
        <v>1640</v>
      </c>
      <c r="P29" s="131">
        <v>300</v>
      </c>
      <c r="Q29" s="43" t="s">
        <v>80</v>
      </c>
      <c r="R29" s="43">
        <v>202007</v>
      </c>
      <c r="S29" s="43">
        <v>202206</v>
      </c>
      <c r="T29" s="43" t="s">
        <v>388</v>
      </c>
      <c r="U29" s="43" t="s">
        <v>389</v>
      </c>
      <c r="V29" s="43" t="s">
        <v>390</v>
      </c>
      <c r="W29" s="43" t="s">
        <v>391</v>
      </c>
      <c r="X29" s="43" t="s">
        <v>392</v>
      </c>
      <c r="Y29" s="140" t="s">
        <v>393</v>
      </c>
      <c r="Z29" s="43"/>
      <c r="AA29" s="232">
        <v>200</v>
      </c>
      <c r="AB29" s="209" t="s">
        <v>17</v>
      </c>
      <c r="AC29" s="476">
        <v>1</v>
      </c>
    </row>
    <row r="30" customHeight="1" spans="1:29">
      <c r="A30" s="112">
        <v>125</v>
      </c>
      <c r="B30" s="113">
        <v>0.416666666666667</v>
      </c>
      <c r="C30" s="43" t="s">
        <v>215</v>
      </c>
      <c r="D30" s="43" t="s">
        <v>260</v>
      </c>
      <c r="E30" s="112">
        <v>11</v>
      </c>
      <c r="F30" s="43">
        <v>2021</v>
      </c>
      <c r="G30" s="43" t="s">
        <v>142</v>
      </c>
      <c r="H30" s="43"/>
      <c r="I30" s="43" t="s">
        <v>394</v>
      </c>
      <c r="J30" s="43" t="s">
        <v>395</v>
      </c>
      <c r="K30" s="43">
        <v>20200428</v>
      </c>
      <c r="L30" s="43">
        <v>10000</v>
      </c>
      <c r="M30" s="43" t="s">
        <v>396</v>
      </c>
      <c r="N30" s="43" t="s">
        <v>397</v>
      </c>
      <c r="O30" s="43">
        <v>1550</v>
      </c>
      <c r="P30" s="43">
        <v>300</v>
      </c>
      <c r="Q30" s="43" t="s">
        <v>80</v>
      </c>
      <c r="R30" s="43">
        <v>20210111</v>
      </c>
      <c r="S30" s="43">
        <v>20220528</v>
      </c>
      <c r="T30" s="43" t="s">
        <v>398</v>
      </c>
      <c r="U30" s="43" t="s">
        <v>399</v>
      </c>
      <c r="V30" s="43" t="s">
        <v>400</v>
      </c>
      <c r="W30" s="43" t="s">
        <v>401</v>
      </c>
      <c r="X30" s="43" t="s">
        <v>169</v>
      </c>
      <c r="Y30" s="158" t="s">
        <v>402</v>
      </c>
      <c r="Z30" s="140" t="s">
        <v>403</v>
      </c>
      <c r="AB30" s="209" t="s">
        <v>11</v>
      </c>
      <c r="AC30" s="476">
        <v>1</v>
      </c>
    </row>
    <row r="31" customHeight="1" spans="1:29">
      <c r="A31" s="112">
        <v>128</v>
      </c>
      <c r="B31" s="113">
        <v>0.427083333333333</v>
      </c>
      <c r="C31" s="43" t="s">
        <v>215</v>
      </c>
      <c r="D31" s="43" t="s">
        <v>404</v>
      </c>
      <c r="E31" s="112">
        <v>2</v>
      </c>
      <c r="F31" s="43">
        <v>2021</v>
      </c>
      <c r="G31" s="43" t="s">
        <v>156</v>
      </c>
      <c r="H31" s="43"/>
      <c r="I31" s="43" t="s">
        <v>405</v>
      </c>
      <c r="J31" s="43" t="s">
        <v>406</v>
      </c>
      <c r="K31" s="43">
        <v>20040526</v>
      </c>
      <c r="L31" s="43">
        <v>1000</v>
      </c>
      <c r="M31" s="43" t="s">
        <v>407</v>
      </c>
      <c r="N31" s="43" t="s">
        <v>408</v>
      </c>
      <c r="O31" s="43">
        <v>1284</v>
      </c>
      <c r="P31" s="43">
        <v>240</v>
      </c>
      <c r="Q31" s="43" t="s">
        <v>80</v>
      </c>
      <c r="R31" s="43">
        <v>20210101</v>
      </c>
      <c r="S31" s="43">
        <v>20221231</v>
      </c>
      <c r="T31" s="43" t="s">
        <v>148</v>
      </c>
      <c r="U31" s="43" t="s">
        <v>409</v>
      </c>
      <c r="V31" s="43" t="s">
        <v>410</v>
      </c>
      <c r="W31" s="43" t="s">
        <v>411</v>
      </c>
      <c r="X31" s="43" t="s">
        <v>169</v>
      </c>
      <c r="Y31" s="140" t="s">
        <v>412</v>
      </c>
      <c r="Z31" s="43"/>
      <c r="AB31" s="209" t="s">
        <v>11</v>
      </c>
      <c r="AC31" s="476">
        <v>1</v>
      </c>
    </row>
    <row r="32" customHeight="1" spans="1:29">
      <c r="A32" s="112">
        <v>133</v>
      </c>
      <c r="B32" s="113">
        <v>0.4375</v>
      </c>
      <c r="C32" s="43" t="s">
        <v>215</v>
      </c>
      <c r="D32" s="43" t="s">
        <v>404</v>
      </c>
      <c r="E32" s="112">
        <v>7</v>
      </c>
      <c r="F32" s="43">
        <v>2021</v>
      </c>
      <c r="G32" s="43" t="s">
        <v>156</v>
      </c>
      <c r="H32" s="43"/>
      <c r="I32" s="43" t="s">
        <v>413</v>
      </c>
      <c r="J32" s="43" t="s">
        <v>414</v>
      </c>
      <c r="K32" s="43">
        <v>20081204</v>
      </c>
      <c r="L32" s="43">
        <v>48640.5</v>
      </c>
      <c r="M32" s="43" t="s">
        <v>415</v>
      </c>
      <c r="N32" s="43" t="s">
        <v>416</v>
      </c>
      <c r="O32" s="43">
        <v>1268</v>
      </c>
      <c r="P32" s="43">
        <v>253.6</v>
      </c>
      <c r="Q32" s="43" t="s">
        <v>80</v>
      </c>
      <c r="R32" s="43">
        <v>20210101</v>
      </c>
      <c r="S32" s="43">
        <v>20221231</v>
      </c>
      <c r="T32" s="43" t="s">
        <v>417</v>
      </c>
      <c r="U32" s="43" t="s">
        <v>418</v>
      </c>
      <c r="V32" s="43" t="s">
        <v>419</v>
      </c>
      <c r="W32" s="43" t="s">
        <v>420</v>
      </c>
      <c r="X32" s="43" t="s">
        <v>169</v>
      </c>
      <c r="Y32" s="140" t="s">
        <v>421</v>
      </c>
      <c r="Z32" s="43"/>
      <c r="AB32" s="209" t="s">
        <v>11</v>
      </c>
      <c r="AC32" s="476">
        <v>1</v>
      </c>
    </row>
    <row r="33" customHeight="1" spans="1:29">
      <c r="A33" s="112">
        <v>31</v>
      </c>
      <c r="B33" s="113"/>
      <c r="C33" s="43" t="s">
        <v>332</v>
      </c>
      <c r="D33" s="43" t="s">
        <v>422</v>
      </c>
      <c r="E33" s="112">
        <v>3</v>
      </c>
      <c r="F33" s="43">
        <v>2021</v>
      </c>
      <c r="G33" s="43" t="s">
        <v>74</v>
      </c>
      <c r="H33" s="43"/>
      <c r="I33" s="43" t="s">
        <v>423</v>
      </c>
      <c r="J33" s="43" t="s">
        <v>424</v>
      </c>
      <c r="K33" s="43">
        <v>20101209</v>
      </c>
      <c r="L33" s="43">
        <v>81000</v>
      </c>
      <c r="M33" s="43" t="s">
        <v>425</v>
      </c>
      <c r="N33" s="43" t="s">
        <v>426</v>
      </c>
      <c r="O33" s="43">
        <v>1673.5</v>
      </c>
      <c r="P33" s="43">
        <v>200</v>
      </c>
      <c r="Q33" s="43" t="s">
        <v>80</v>
      </c>
      <c r="R33" s="43">
        <v>20210101</v>
      </c>
      <c r="S33" s="43">
        <v>20221231</v>
      </c>
      <c r="T33" s="43" t="s">
        <v>427</v>
      </c>
      <c r="U33" s="43" t="s">
        <v>428</v>
      </c>
      <c r="V33" s="43" t="s">
        <v>429</v>
      </c>
      <c r="W33" s="43" t="s">
        <v>430</v>
      </c>
      <c r="X33" s="43" t="s">
        <v>169</v>
      </c>
      <c r="Y33" s="140" t="s">
        <v>431</v>
      </c>
      <c r="Z33" s="43"/>
      <c r="AB33" s="209" t="s">
        <v>19</v>
      </c>
      <c r="AC33" s="476">
        <v>1</v>
      </c>
    </row>
    <row r="34" customHeight="1" spans="1:29">
      <c r="A34" s="112">
        <v>12</v>
      </c>
      <c r="B34" s="113">
        <v>0.447916666666667</v>
      </c>
      <c r="C34" s="43" t="s">
        <v>215</v>
      </c>
      <c r="D34" s="43" t="s">
        <v>141</v>
      </c>
      <c r="E34" s="112">
        <v>7</v>
      </c>
      <c r="F34" s="43">
        <v>2021</v>
      </c>
      <c r="G34" s="43" t="s">
        <v>74</v>
      </c>
      <c r="H34" s="43"/>
      <c r="I34" s="43" t="s">
        <v>432</v>
      </c>
      <c r="J34" s="43" t="s">
        <v>433</v>
      </c>
      <c r="K34" s="43">
        <v>20080926</v>
      </c>
      <c r="L34" s="43">
        <v>1650</v>
      </c>
      <c r="M34" s="43" t="s">
        <v>434</v>
      </c>
      <c r="N34" s="43" t="s">
        <v>435</v>
      </c>
      <c r="O34" s="43">
        <v>1372</v>
      </c>
      <c r="P34" s="43">
        <v>270</v>
      </c>
      <c r="Q34" s="43" t="s">
        <v>80</v>
      </c>
      <c r="R34" s="43">
        <v>20210101</v>
      </c>
      <c r="S34" s="43">
        <v>20221231</v>
      </c>
      <c r="T34" s="43" t="s">
        <v>436</v>
      </c>
      <c r="U34" s="43" t="s">
        <v>437</v>
      </c>
      <c r="V34" s="43" t="s">
        <v>438</v>
      </c>
      <c r="W34" s="43" t="s">
        <v>439</v>
      </c>
      <c r="X34" s="43" t="s">
        <v>152</v>
      </c>
      <c r="Y34" s="140" t="s">
        <v>440</v>
      </c>
      <c r="Z34" s="43"/>
      <c r="AB34" s="209" t="s">
        <v>11</v>
      </c>
      <c r="AC34" s="476">
        <v>1</v>
      </c>
    </row>
    <row r="35" customHeight="1" spans="1:29">
      <c r="A35" s="112">
        <v>33</v>
      </c>
      <c r="B35" s="113"/>
      <c r="C35" s="112" t="s">
        <v>127</v>
      </c>
      <c r="D35" s="43" t="s">
        <v>422</v>
      </c>
      <c r="E35" s="112">
        <v>5</v>
      </c>
      <c r="F35" s="43">
        <v>2021</v>
      </c>
      <c r="G35" s="43" t="s">
        <v>74</v>
      </c>
      <c r="H35" s="43"/>
      <c r="I35" s="43" t="s">
        <v>441</v>
      </c>
      <c r="J35" s="43" t="s">
        <v>442</v>
      </c>
      <c r="K35" s="43">
        <v>20050913</v>
      </c>
      <c r="L35" s="43">
        <v>3100</v>
      </c>
      <c r="M35" s="43" t="s">
        <v>443</v>
      </c>
      <c r="N35" s="43" t="s">
        <v>444</v>
      </c>
      <c r="O35" s="43">
        <v>1200</v>
      </c>
      <c r="P35" s="43">
        <v>200</v>
      </c>
      <c r="Q35" s="43" t="s">
        <v>80</v>
      </c>
      <c r="R35" s="43">
        <v>20210101</v>
      </c>
      <c r="S35" s="43">
        <v>20221231</v>
      </c>
      <c r="T35" s="43" t="s">
        <v>445</v>
      </c>
      <c r="U35" s="43" t="s">
        <v>446</v>
      </c>
      <c r="V35" s="43" t="s">
        <v>447</v>
      </c>
      <c r="W35" s="43" t="s">
        <v>448</v>
      </c>
      <c r="X35" s="43" t="s">
        <v>169</v>
      </c>
      <c r="Y35" s="140" t="s">
        <v>449</v>
      </c>
      <c r="Z35" s="43"/>
      <c r="AB35" s="209" t="s">
        <v>5</v>
      </c>
      <c r="AC35" s="476">
        <v>1</v>
      </c>
    </row>
    <row r="36" customHeight="1" spans="1:29">
      <c r="A36" s="112">
        <v>34</v>
      </c>
      <c r="B36" s="113"/>
      <c r="C36" s="112" t="s">
        <v>101</v>
      </c>
      <c r="D36" s="43" t="s">
        <v>422</v>
      </c>
      <c r="E36" s="112">
        <v>6</v>
      </c>
      <c r="F36" s="43">
        <v>2021</v>
      </c>
      <c r="G36" s="43" t="s">
        <v>74</v>
      </c>
      <c r="H36" s="43"/>
      <c r="I36" s="43" t="s">
        <v>450</v>
      </c>
      <c r="J36" s="43" t="s">
        <v>451</v>
      </c>
      <c r="K36" s="43">
        <v>20020905</v>
      </c>
      <c r="L36" s="43">
        <v>5000</v>
      </c>
      <c r="M36" s="43" t="s">
        <v>452</v>
      </c>
      <c r="N36" s="43" t="s">
        <v>453</v>
      </c>
      <c r="O36" s="43">
        <v>2000</v>
      </c>
      <c r="P36" s="43">
        <v>300</v>
      </c>
      <c r="Q36" s="43" t="s">
        <v>80</v>
      </c>
      <c r="R36" s="43">
        <v>20210101</v>
      </c>
      <c r="S36" s="43">
        <v>20221231</v>
      </c>
      <c r="T36" s="43" t="s">
        <v>454</v>
      </c>
      <c r="U36" s="43" t="s">
        <v>455</v>
      </c>
      <c r="V36" s="43" t="s">
        <v>456</v>
      </c>
      <c r="W36" s="43" t="s">
        <v>457</v>
      </c>
      <c r="X36" s="43" t="s">
        <v>169</v>
      </c>
      <c r="Y36" s="140" t="s">
        <v>458</v>
      </c>
      <c r="Z36" s="43"/>
      <c r="AB36" s="209" t="s">
        <v>13</v>
      </c>
      <c r="AC36" s="476">
        <v>1</v>
      </c>
    </row>
    <row r="37" customHeight="1" spans="1:29">
      <c r="A37" s="112">
        <v>35</v>
      </c>
      <c r="B37" s="113"/>
      <c r="C37" s="43" t="s">
        <v>280</v>
      </c>
      <c r="D37" s="43" t="s">
        <v>422</v>
      </c>
      <c r="E37" s="112">
        <v>7</v>
      </c>
      <c r="F37" s="43">
        <v>2021</v>
      </c>
      <c r="G37" s="43" t="s">
        <v>74</v>
      </c>
      <c r="H37" s="43"/>
      <c r="I37" s="43" t="s">
        <v>459</v>
      </c>
      <c r="J37" s="43" t="s">
        <v>460</v>
      </c>
      <c r="K37" s="43">
        <v>20060314</v>
      </c>
      <c r="L37" s="43">
        <v>1000</v>
      </c>
      <c r="M37" s="43" t="s">
        <v>461</v>
      </c>
      <c r="N37" s="43" t="s">
        <v>462</v>
      </c>
      <c r="O37" s="43">
        <v>2000</v>
      </c>
      <c r="P37" s="43">
        <v>300</v>
      </c>
      <c r="Q37" s="43" t="s">
        <v>80</v>
      </c>
      <c r="R37" s="43">
        <v>20201201</v>
      </c>
      <c r="S37" s="43">
        <v>20211231</v>
      </c>
      <c r="T37" s="43" t="s">
        <v>463</v>
      </c>
      <c r="U37" s="43" t="s">
        <v>464</v>
      </c>
      <c r="V37" s="43" t="s">
        <v>465</v>
      </c>
      <c r="W37" s="43" t="s">
        <v>466</v>
      </c>
      <c r="X37" s="43" t="s">
        <v>169</v>
      </c>
      <c r="Y37" s="140" t="s">
        <v>467</v>
      </c>
      <c r="Z37" s="43"/>
      <c r="AB37" s="209" t="s">
        <v>7</v>
      </c>
      <c r="AC37" s="476">
        <v>1</v>
      </c>
    </row>
    <row r="38" customHeight="1" spans="1:29">
      <c r="A38" s="112">
        <v>36</v>
      </c>
      <c r="B38" s="113"/>
      <c r="C38" s="43" t="s">
        <v>280</v>
      </c>
      <c r="D38" s="43" t="s">
        <v>422</v>
      </c>
      <c r="E38" s="112">
        <v>8</v>
      </c>
      <c r="F38" s="43">
        <v>2021</v>
      </c>
      <c r="G38" s="43" t="s">
        <v>74</v>
      </c>
      <c r="H38" s="43"/>
      <c r="I38" s="43" t="s">
        <v>468</v>
      </c>
      <c r="J38" s="43" t="s">
        <v>469</v>
      </c>
      <c r="K38" s="43">
        <v>20111010</v>
      </c>
      <c r="L38" s="43">
        <v>3000</v>
      </c>
      <c r="M38" s="43" t="s">
        <v>470</v>
      </c>
      <c r="N38" s="43" t="s">
        <v>471</v>
      </c>
      <c r="O38" s="43">
        <v>2450</v>
      </c>
      <c r="P38" s="43">
        <v>300</v>
      </c>
      <c r="Q38" s="43" t="s">
        <v>80</v>
      </c>
      <c r="R38" s="43">
        <v>20210301</v>
      </c>
      <c r="S38" s="43">
        <v>20221231</v>
      </c>
      <c r="T38" s="43" t="s">
        <v>472</v>
      </c>
      <c r="U38" s="43" t="s">
        <v>473</v>
      </c>
      <c r="V38" s="43" t="s">
        <v>474</v>
      </c>
      <c r="W38" s="43" t="s">
        <v>475</v>
      </c>
      <c r="X38" s="43" t="s">
        <v>169</v>
      </c>
      <c r="Y38" s="140" t="s">
        <v>476</v>
      </c>
      <c r="Z38" s="43"/>
      <c r="AB38" s="209" t="s">
        <v>7</v>
      </c>
      <c r="AC38" s="476">
        <v>1</v>
      </c>
    </row>
    <row r="39" customHeight="1" spans="1:29">
      <c r="A39" s="112">
        <v>37</v>
      </c>
      <c r="B39" s="113"/>
      <c r="C39" s="112" t="s">
        <v>101</v>
      </c>
      <c r="D39" s="43" t="s">
        <v>422</v>
      </c>
      <c r="E39" s="112">
        <v>9</v>
      </c>
      <c r="F39" s="43">
        <v>2021</v>
      </c>
      <c r="G39" s="43" t="s">
        <v>74</v>
      </c>
      <c r="H39" s="43"/>
      <c r="I39" s="43" t="s">
        <v>477</v>
      </c>
      <c r="J39" s="43" t="s">
        <v>478</v>
      </c>
      <c r="K39" s="43">
        <v>20090507</v>
      </c>
      <c r="L39" s="43">
        <v>1000</v>
      </c>
      <c r="M39" s="43" t="s">
        <v>479</v>
      </c>
      <c r="N39" s="43" t="s">
        <v>480</v>
      </c>
      <c r="O39" s="43">
        <v>1366</v>
      </c>
      <c r="P39" s="43">
        <v>250</v>
      </c>
      <c r="Q39" s="43" t="s">
        <v>80</v>
      </c>
      <c r="R39" s="43">
        <v>20200801</v>
      </c>
      <c r="S39" s="43">
        <v>20220731</v>
      </c>
      <c r="T39" s="43" t="s">
        <v>481</v>
      </c>
      <c r="U39" s="43" t="s">
        <v>482</v>
      </c>
      <c r="V39" s="43" t="s">
        <v>483</v>
      </c>
      <c r="W39" s="43" t="s">
        <v>484</v>
      </c>
      <c r="X39" s="43" t="s">
        <v>169</v>
      </c>
      <c r="Y39" s="140" t="s">
        <v>485</v>
      </c>
      <c r="Z39" s="43"/>
      <c r="AB39" s="209" t="s">
        <v>13</v>
      </c>
      <c r="AC39" s="476">
        <v>1</v>
      </c>
    </row>
    <row r="40" customHeight="1" spans="1:29">
      <c r="A40" s="112">
        <v>90</v>
      </c>
      <c r="B40" s="113">
        <v>0.416666666666667</v>
      </c>
      <c r="C40" s="467" t="s">
        <v>190</v>
      </c>
      <c r="D40" s="43" t="s">
        <v>486</v>
      </c>
      <c r="E40" s="112">
        <v>2</v>
      </c>
      <c r="F40" s="43">
        <v>2021</v>
      </c>
      <c r="G40" s="43" t="s">
        <v>156</v>
      </c>
      <c r="H40" s="43"/>
      <c r="I40" s="43" t="s">
        <v>487</v>
      </c>
      <c r="J40" s="43" t="s">
        <v>488</v>
      </c>
      <c r="K40" s="43">
        <v>42258</v>
      </c>
      <c r="L40" s="122">
        <v>620.5883</v>
      </c>
      <c r="M40" s="43" t="s">
        <v>489</v>
      </c>
      <c r="N40" s="43" t="s">
        <v>490</v>
      </c>
      <c r="O40" s="43">
        <v>1300</v>
      </c>
      <c r="P40" s="43">
        <v>260</v>
      </c>
      <c r="Q40" s="43" t="s">
        <v>80</v>
      </c>
      <c r="R40" s="43" t="s">
        <v>81</v>
      </c>
      <c r="S40" s="43" t="s">
        <v>147</v>
      </c>
      <c r="T40" s="43" t="s">
        <v>491</v>
      </c>
      <c r="U40" s="43" t="s">
        <v>492</v>
      </c>
      <c r="V40" s="43" t="s">
        <v>493</v>
      </c>
      <c r="W40" s="43" t="s">
        <v>494</v>
      </c>
      <c r="X40" s="43" t="s">
        <v>495</v>
      </c>
      <c r="Y40" s="140" t="s">
        <v>496</v>
      </c>
      <c r="Z40" s="43"/>
      <c r="AB40" s="209" t="s">
        <v>9</v>
      </c>
      <c r="AC40" s="476">
        <v>1</v>
      </c>
    </row>
    <row r="41" customHeight="1" spans="1:30">
      <c r="A41" s="112">
        <v>46</v>
      </c>
      <c r="B41" s="113">
        <v>0.458333333333333</v>
      </c>
      <c r="C41" s="43" t="s">
        <v>215</v>
      </c>
      <c r="D41" s="43" t="s">
        <v>497</v>
      </c>
      <c r="E41" s="43" t="s">
        <v>374</v>
      </c>
      <c r="F41" s="175">
        <v>2021</v>
      </c>
      <c r="G41" s="175" t="s">
        <v>156</v>
      </c>
      <c r="H41" s="43"/>
      <c r="I41" s="43" t="s">
        <v>498</v>
      </c>
      <c r="J41" s="174" t="s">
        <v>499</v>
      </c>
      <c r="K41" s="471">
        <v>20120113</v>
      </c>
      <c r="L41" s="175">
        <v>4000</v>
      </c>
      <c r="M41" s="43" t="s">
        <v>500</v>
      </c>
      <c r="N41" s="43" t="s">
        <v>501</v>
      </c>
      <c r="O41" s="161">
        <v>1554</v>
      </c>
      <c r="P41" s="43">
        <v>300</v>
      </c>
      <c r="Q41" s="133" t="s">
        <v>80</v>
      </c>
      <c r="R41" s="134">
        <v>20200801</v>
      </c>
      <c r="S41" s="134">
        <v>20220731</v>
      </c>
      <c r="T41" s="43" t="s">
        <v>502</v>
      </c>
      <c r="U41" s="144" t="s">
        <v>503</v>
      </c>
      <c r="V41" s="43" t="s">
        <v>504</v>
      </c>
      <c r="W41" s="43" t="s">
        <v>505</v>
      </c>
      <c r="X41" s="43" t="s">
        <v>169</v>
      </c>
      <c r="Y41" s="43" t="s">
        <v>506</v>
      </c>
      <c r="Z41" s="43"/>
      <c r="AB41" s="209" t="s">
        <v>11</v>
      </c>
      <c r="AC41" s="476">
        <v>1</v>
      </c>
      <c r="AD41" s="480"/>
    </row>
    <row r="42" customHeight="1" spans="1:30">
      <c r="A42" s="112">
        <v>40</v>
      </c>
      <c r="B42" s="113"/>
      <c r="C42" s="43" t="s">
        <v>280</v>
      </c>
      <c r="D42" s="43" t="s">
        <v>497</v>
      </c>
      <c r="E42" s="43" t="s">
        <v>507</v>
      </c>
      <c r="F42" s="175">
        <v>2021</v>
      </c>
      <c r="G42" s="175" t="s">
        <v>156</v>
      </c>
      <c r="H42" s="43"/>
      <c r="I42" s="43" t="s">
        <v>508</v>
      </c>
      <c r="J42" s="175" t="s">
        <v>509</v>
      </c>
      <c r="K42" s="175">
        <v>20170922</v>
      </c>
      <c r="L42" s="175">
        <v>3000</v>
      </c>
      <c r="M42" s="43" t="s">
        <v>510</v>
      </c>
      <c r="N42" s="43" t="s">
        <v>511</v>
      </c>
      <c r="O42" s="161">
        <v>1404.55</v>
      </c>
      <c r="P42" s="43">
        <v>200</v>
      </c>
      <c r="Q42" s="133" t="s">
        <v>80</v>
      </c>
      <c r="R42" s="133">
        <v>20201001</v>
      </c>
      <c r="S42" s="133">
        <v>20220930</v>
      </c>
      <c r="T42" s="133" t="s">
        <v>512</v>
      </c>
      <c r="U42" s="133" t="s">
        <v>513</v>
      </c>
      <c r="V42" s="133" t="s">
        <v>514</v>
      </c>
      <c r="W42" s="133" t="s">
        <v>515</v>
      </c>
      <c r="X42" s="133" t="s">
        <v>169</v>
      </c>
      <c r="Y42" s="43" t="s">
        <v>516</v>
      </c>
      <c r="Z42" s="43"/>
      <c r="AB42" s="209" t="s">
        <v>7</v>
      </c>
      <c r="AC42" s="476">
        <v>1</v>
      </c>
      <c r="AD42" s="480"/>
    </row>
    <row r="43" customHeight="1" spans="1:30">
      <c r="A43" s="112">
        <v>41</v>
      </c>
      <c r="B43" s="113"/>
      <c r="C43" s="112" t="s">
        <v>89</v>
      </c>
      <c r="D43" s="43" t="s">
        <v>497</v>
      </c>
      <c r="E43" s="43" t="s">
        <v>322</v>
      </c>
      <c r="F43" s="468">
        <v>2021</v>
      </c>
      <c r="G43" s="468" t="s">
        <v>156</v>
      </c>
      <c r="H43" s="174" t="s">
        <v>517</v>
      </c>
      <c r="I43" s="43" t="s">
        <v>518</v>
      </c>
      <c r="J43" s="174" t="s">
        <v>519</v>
      </c>
      <c r="K43" s="175">
        <v>20170726</v>
      </c>
      <c r="L43" s="175">
        <v>3000</v>
      </c>
      <c r="M43" s="43" t="s">
        <v>520</v>
      </c>
      <c r="N43" s="43" t="s">
        <v>521</v>
      </c>
      <c r="O43" s="161">
        <v>1752</v>
      </c>
      <c r="P43" s="43">
        <v>300</v>
      </c>
      <c r="Q43" s="133" t="s">
        <v>80</v>
      </c>
      <c r="R43" s="133">
        <v>20210101</v>
      </c>
      <c r="S43" s="133">
        <v>20221031</v>
      </c>
      <c r="T43" s="43" t="s">
        <v>522</v>
      </c>
      <c r="U43" s="505" t="s">
        <v>523</v>
      </c>
      <c r="V43" s="43" t="s">
        <v>524</v>
      </c>
      <c r="W43" s="43" t="s">
        <v>525</v>
      </c>
      <c r="X43" s="43" t="s">
        <v>169</v>
      </c>
      <c r="Y43" s="43" t="s">
        <v>526</v>
      </c>
      <c r="Z43" s="43"/>
      <c r="AB43" s="209" t="s">
        <v>15</v>
      </c>
      <c r="AC43" s="476">
        <v>1</v>
      </c>
      <c r="AD43" s="480"/>
    </row>
    <row r="44" customHeight="1" spans="1:30">
      <c r="A44" s="112">
        <v>42</v>
      </c>
      <c r="B44" s="113"/>
      <c r="C44" s="43" t="s">
        <v>332</v>
      </c>
      <c r="D44" s="43" t="s">
        <v>497</v>
      </c>
      <c r="E44" s="43" t="s">
        <v>333</v>
      </c>
      <c r="F44" s="175">
        <v>2021</v>
      </c>
      <c r="G44" s="175" t="s">
        <v>156</v>
      </c>
      <c r="H44" s="43"/>
      <c r="I44" s="43" t="s">
        <v>527</v>
      </c>
      <c r="J44" s="174" t="s">
        <v>528</v>
      </c>
      <c r="K44" s="175">
        <v>20060926</v>
      </c>
      <c r="L44" s="175">
        <v>1000</v>
      </c>
      <c r="M44" s="43" t="s">
        <v>529</v>
      </c>
      <c r="N44" s="43" t="s">
        <v>530</v>
      </c>
      <c r="O44" s="161">
        <v>1224</v>
      </c>
      <c r="P44" s="43">
        <v>200</v>
      </c>
      <c r="Q44" s="133" t="s">
        <v>80</v>
      </c>
      <c r="R44" s="133">
        <v>20200901</v>
      </c>
      <c r="S44" s="133">
        <v>20220931</v>
      </c>
      <c r="T44" s="43" t="s">
        <v>531</v>
      </c>
      <c r="U44" s="144" t="s">
        <v>532</v>
      </c>
      <c r="V44" s="43" t="s">
        <v>533</v>
      </c>
      <c r="W44" s="43" t="s">
        <v>534</v>
      </c>
      <c r="X44" s="43" t="s">
        <v>169</v>
      </c>
      <c r="Y44" s="43" t="s">
        <v>535</v>
      </c>
      <c r="Z44" s="43"/>
      <c r="AB44" s="209" t="s">
        <v>19</v>
      </c>
      <c r="AC44" s="476">
        <v>1</v>
      </c>
      <c r="AD44" s="480"/>
    </row>
    <row r="45" customHeight="1" spans="1:30">
      <c r="A45" s="112">
        <v>43</v>
      </c>
      <c r="B45" s="113"/>
      <c r="C45" s="112" t="s">
        <v>127</v>
      </c>
      <c r="D45" s="43" t="s">
        <v>497</v>
      </c>
      <c r="E45" s="43" t="s">
        <v>292</v>
      </c>
      <c r="F45" s="469">
        <v>2021</v>
      </c>
      <c r="G45" s="469" t="s">
        <v>156</v>
      </c>
      <c r="H45" s="43"/>
      <c r="I45" s="43" t="s">
        <v>536</v>
      </c>
      <c r="J45" s="174" t="s">
        <v>537</v>
      </c>
      <c r="K45" s="506" t="s">
        <v>538</v>
      </c>
      <c r="L45" s="175">
        <v>8350</v>
      </c>
      <c r="M45" s="43" t="s">
        <v>539</v>
      </c>
      <c r="N45" s="43" t="s">
        <v>540</v>
      </c>
      <c r="O45" s="161">
        <v>1647.15</v>
      </c>
      <c r="P45" s="43">
        <v>290</v>
      </c>
      <c r="Q45" s="133" t="s">
        <v>80</v>
      </c>
      <c r="R45" s="507" t="s">
        <v>234</v>
      </c>
      <c r="S45" s="507" t="s">
        <v>235</v>
      </c>
      <c r="T45" s="43" t="s">
        <v>541</v>
      </c>
      <c r="U45" s="508" t="s">
        <v>542</v>
      </c>
      <c r="V45" s="43" t="s">
        <v>543</v>
      </c>
      <c r="W45" s="43" t="s">
        <v>544</v>
      </c>
      <c r="X45" s="474" t="s">
        <v>169</v>
      </c>
      <c r="Y45" s="133" t="s">
        <v>545</v>
      </c>
      <c r="Z45" s="43"/>
      <c r="AB45" s="209" t="s">
        <v>5</v>
      </c>
      <c r="AC45" s="476">
        <v>1</v>
      </c>
      <c r="AD45" s="480"/>
    </row>
    <row r="46" customHeight="1" spans="1:30">
      <c r="A46" s="112">
        <v>149</v>
      </c>
      <c r="B46" s="113">
        <v>0.40625</v>
      </c>
      <c r="C46" s="43" t="s">
        <v>291</v>
      </c>
      <c r="D46" s="140" t="s">
        <v>546</v>
      </c>
      <c r="E46" s="112">
        <v>1</v>
      </c>
      <c r="F46" s="133">
        <v>2021</v>
      </c>
      <c r="G46" s="133" t="s">
        <v>74</v>
      </c>
      <c r="H46" s="133"/>
      <c r="I46" s="43" t="s">
        <v>547</v>
      </c>
      <c r="J46" s="43" t="s">
        <v>548</v>
      </c>
      <c r="K46" s="133">
        <v>20071018</v>
      </c>
      <c r="L46" s="167">
        <v>7624.896</v>
      </c>
      <c r="M46" s="43" t="s">
        <v>549</v>
      </c>
      <c r="N46" s="140" t="s">
        <v>550</v>
      </c>
      <c r="O46" s="140">
        <v>1600</v>
      </c>
      <c r="P46" s="168">
        <v>240</v>
      </c>
      <c r="Q46" s="140" t="s">
        <v>80</v>
      </c>
      <c r="R46" s="168">
        <v>20210120</v>
      </c>
      <c r="S46" s="168">
        <v>20221231</v>
      </c>
      <c r="T46" s="140" t="s">
        <v>551</v>
      </c>
      <c r="U46" s="140" t="s">
        <v>552</v>
      </c>
      <c r="V46" s="140" t="s">
        <v>553</v>
      </c>
      <c r="W46" s="140" t="s">
        <v>554</v>
      </c>
      <c r="X46" s="140" t="s">
        <v>169</v>
      </c>
      <c r="Y46" s="140" t="s">
        <v>555</v>
      </c>
      <c r="Z46" s="140" t="s">
        <v>556</v>
      </c>
      <c r="AA46" s="476"/>
      <c r="AB46" s="209" t="s">
        <v>21</v>
      </c>
      <c r="AC46" s="476">
        <v>1</v>
      </c>
      <c r="AD46" s="480"/>
    </row>
    <row r="47" customHeight="1" spans="1:30">
      <c r="A47" s="112">
        <v>45</v>
      </c>
      <c r="B47" s="113"/>
      <c r="C47" s="43" t="s">
        <v>280</v>
      </c>
      <c r="D47" s="43" t="s">
        <v>497</v>
      </c>
      <c r="E47" s="43" t="s">
        <v>364</v>
      </c>
      <c r="F47" s="175">
        <v>2021</v>
      </c>
      <c r="G47" s="175" t="s">
        <v>156</v>
      </c>
      <c r="H47" s="43"/>
      <c r="I47" s="43" t="s">
        <v>557</v>
      </c>
      <c r="J47" s="174" t="s">
        <v>558</v>
      </c>
      <c r="K47" s="174" t="s">
        <v>559</v>
      </c>
      <c r="L47" s="175">
        <v>2000</v>
      </c>
      <c r="M47" s="43" t="s">
        <v>560</v>
      </c>
      <c r="N47" s="43" t="s">
        <v>561</v>
      </c>
      <c r="O47" s="161">
        <v>1210</v>
      </c>
      <c r="P47" s="43">
        <v>242</v>
      </c>
      <c r="Q47" s="133" t="s">
        <v>80</v>
      </c>
      <c r="R47" s="43" t="s">
        <v>562</v>
      </c>
      <c r="S47" s="43" t="s">
        <v>563</v>
      </c>
      <c r="T47" s="43" t="s">
        <v>564</v>
      </c>
      <c r="U47" s="144" t="s">
        <v>565</v>
      </c>
      <c r="V47" s="43" t="s">
        <v>566</v>
      </c>
      <c r="W47" s="43" t="s">
        <v>567</v>
      </c>
      <c r="X47" s="43" t="s">
        <v>169</v>
      </c>
      <c r="Y47" s="43" t="s">
        <v>568</v>
      </c>
      <c r="Z47" s="43"/>
      <c r="AB47" s="209" t="s">
        <v>7</v>
      </c>
      <c r="AC47" s="476">
        <v>1</v>
      </c>
      <c r="AD47" s="480"/>
    </row>
    <row r="48" customHeight="1" spans="1:30">
      <c r="A48" s="112">
        <v>39</v>
      </c>
      <c r="B48" s="113">
        <v>0.46875</v>
      </c>
      <c r="C48" s="43" t="s">
        <v>215</v>
      </c>
      <c r="D48" s="43" t="s">
        <v>497</v>
      </c>
      <c r="E48" s="43" t="s">
        <v>73</v>
      </c>
      <c r="F48" s="175">
        <v>2021</v>
      </c>
      <c r="G48" s="175" t="s">
        <v>569</v>
      </c>
      <c r="H48" s="43"/>
      <c r="I48" s="43" t="s">
        <v>570</v>
      </c>
      <c r="J48" s="174" t="s">
        <v>571</v>
      </c>
      <c r="K48" s="175">
        <v>20101220</v>
      </c>
      <c r="L48" s="175">
        <v>10000</v>
      </c>
      <c r="M48" s="43" t="s">
        <v>572</v>
      </c>
      <c r="N48" s="43" t="s">
        <v>573</v>
      </c>
      <c r="O48" s="161">
        <v>2000</v>
      </c>
      <c r="P48" s="43">
        <v>300</v>
      </c>
      <c r="Q48" s="133" t="s">
        <v>80</v>
      </c>
      <c r="R48" s="133">
        <v>20200601</v>
      </c>
      <c r="S48" s="133">
        <v>20220630</v>
      </c>
      <c r="T48" s="43" t="s">
        <v>574</v>
      </c>
      <c r="U48" s="133" t="s">
        <v>575</v>
      </c>
      <c r="V48" s="43" t="s">
        <v>576</v>
      </c>
      <c r="W48" s="43" t="s">
        <v>577</v>
      </c>
      <c r="X48" s="43" t="s">
        <v>169</v>
      </c>
      <c r="Y48" s="504" t="s">
        <v>578</v>
      </c>
      <c r="Z48" s="43"/>
      <c r="AB48" s="209" t="s">
        <v>11</v>
      </c>
      <c r="AC48" s="476">
        <v>1</v>
      </c>
      <c r="AD48" s="480"/>
    </row>
    <row r="49" customHeight="1" spans="1:30">
      <c r="A49" s="112">
        <v>94</v>
      </c>
      <c r="B49" s="113">
        <v>0.427083333333333</v>
      </c>
      <c r="C49" s="467" t="s">
        <v>190</v>
      </c>
      <c r="D49" s="43" t="s">
        <v>486</v>
      </c>
      <c r="E49" s="112">
        <v>6</v>
      </c>
      <c r="F49" s="43">
        <v>2021</v>
      </c>
      <c r="G49" s="43" t="s">
        <v>156</v>
      </c>
      <c r="H49" s="43"/>
      <c r="I49" s="43" t="s">
        <v>579</v>
      </c>
      <c r="J49" s="43" t="s">
        <v>580</v>
      </c>
      <c r="K49" s="43">
        <v>37398</v>
      </c>
      <c r="L49" s="122">
        <v>8000</v>
      </c>
      <c r="M49" s="43" t="s">
        <v>581</v>
      </c>
      <c r="N49" s="43" t="s">
        <v>582</v>
      </c>
      <c r="O49" s="43">
        <v>1426.46</v>
      </c>
      <c r="P49" s="43">
        <v>280</v>
      </c>
      <c r="Q49" s="43" t="s">
        <v>80</v>
      </c>
      <c r="R49" s="43" t="s">
        <v>298</v>
      </c>
      <c r="S49" s="43" t="s">
        <v>583</v>
      </c>
      <c r="T49" s="43" t="s">
        <v>584</v>
      </c>
      <c r="U49" s="43" t="s">
        <v>585</v>
      </c>
      <c r="V49" s="43" t="s">
        <v>586</v>
      </c>
      <c r="W49" s="43" t="s">
        <v>587</v>
      </c>
      <c r="X49" s="43" t="s">
        <v>169</v>
      </c>
      <c r="Y49" s="140" t="s">
        <v>588</v>
      </c>
      <c r="Z49" s="43"/>
      <c r="AB49" s="209" t="s">
        <v>9</v>
      </c>
      <c r="AC49" s="476">
        <v>1</v>
      </c>
      <c r="AD49" s="480"/>
    </row>
    <row r="50" customHeight="1" spans="1:30">
      <c r="A50" s="112">
        <v>135</v>
      </c>
      <c r="B50" s="113">
        <v>0.4375</v>
      </c>
      <c r="C50" s="467" t="s">
        <v>190</v>
      </c>
      <c r="D50" s="43" t="s">
        <v>404</v>
      </c>
      <c r="E50" s="112">
        <v>9</v>
      </c>
      <c r="F50" s="43">
        <v>2021</v>
      </c>
      <c r="G50" s="43" t="s">
        <v>156</v>
      </c>
      <c r="H50" s="43"/>
      <c r="I50" s="43" t="s">
        <v>589</v>
      </c>
      <c r="J50" s="43" t="s">
        <v>590</v>
      </c>
      <c r="K50" s="43">
        <v>20200423</v>
      </c>
      <c r="L50" s="122">
        <v>10000</v>
      </c>
      <c r="M50" s="43" t="s">
        <v>591</v>
      </c>
      <c r="N50" s="43" t="s">
        <v>592</v>
      </c>
      <c r="O50" s="43">
        <v>3600</v>
      </c>
      <c r="P50" s="43">
        <v>600</v>
      </c>
      <c r="Q50" s="43" t="s">
        <v>80</v>
      </c>
      <c r="R50" s="43">
        <v>20200701</v>
      </c>
      <c r="S50" s="43">
        <v>20220601</v>
      </c>
      <c r="T50" s="43" t="s">
        <v>593</v>
      </c>
      <c r="U50" s="43" t="s">
        <v>594</v>
      </c>
      <c r="V50" s="43" t="s">
        <v>595</v>
      </c>
      <c r="W50" s="43" t="s">
        <v>596</v>
      </c>
      <c r="X50" s="43" t="s">
        <v>169</v>
      </c>
      <c r="Y50" s="140" t="s">
        <v>597</v>
      </c>
      <c r="Z50" s="43"/>
      <c r="AB50" s="209" t="s">
        <v>9</v>
      </c>
      <c r="AC50" s="476">
        <v>1</v>
      </c>
      <c r="AD50" s="480"/>
    </row>
    <row r="51" customHeight="1" spans="1:30">
      <c r="A51" s="39">
        <v>49</v>
      </c>
      <c r="B51" s="113"/>
      <c r="C51" s="112" t="s">
        <v>101</v>
      </c>
      <c r="D51" s="40" t="s">
        <v>497</v>
      </c>
      <c r="E51" s="40" t="s">
        <v>155</v>
      </c>
      <c r="F51" s="40" t="s">
        <v>192</v>
      </c>
      <c r="G51" s="40" t="s">
        <v>569</v>
      </c>
      <c r="H51" s="40"/>
      <c r="I51" s="40" t="s">
        <v>598</v>
      </c>
      <c r="J51" s="473" t="s">
        <v>599</v>
      </c>
      <c r="K51" s="473">
        <v>20170614</v>
      </c>
      <c r="L51" s="473">
        <v>100</v>
      </c>
      <c r="M51" s="40" t="s">
        <v>600</v>
      </c>
      <c r="N51" s="40" t="s">
        <v>601</v>
      </c>
      <c r="O51" s="186">
        <v>1600</v>
      </c>
      <c r="P51" s="40">
        <v>300</v>
      </c>
      <c r="Q51" s="40" t="s">
        <v>80</v>
      </c>
      <c r="R51" s="40" t="s">
        <v>298</v>
      </c>
      <c r="S51" s="40" t="s">
        <v>299</v>
      </c>
      <c r="T51" s="475" t="s">
        <v>602</v>
      </c>
      <c r="U51" s="173" t="s">
        <v>603</v>
      </c>
      <c r="V51" s="173" t="s">
        <v>604</v>
      </c>
      <c r="W51" s="173" t="s">
        <v>605</v>
      </c>
      <c r="X51" s="40" t="s">
        <v>169</v>
      </c>
      <c r="Y51" s="40" t="s">
        <v>606</v>
      </c>
      <c r="Z51" s="40" t="s">
        <v>126</v>
      </c>
      <c r="AA51" s="481"/>
      <c r="AB51" s="209" t="s">
        <v>13</v>
      </c>
      <c r="AC51" s="476">
        <v>1</v>
      </c>
      <c r="AD51" s="480"/>
    </row>
    <row r="52" customHeight="1" spans="1:30">
      <c r="A52" s="112">
        <v>119</v>
      </c>
      <c r="B52" s="113">
        <v>0.4375</v>
      </c>
      <c r="C52" s="466" t="s">
        <v>71</v>
      </c>
      <c r="D52" s="43" t="s">
        <v>260</v>
      </c>
      <c r="E52" s="112">
        <v>5</v>
      </c>
      <c r="F52" s="43">
        <v>2021</v>
      </c>
      <c r="G52" s="43" t="s">
        <v>74</v>
      </c>
      <c r="H52" s="43"/>
      <c r="I52" s="43" t="s">
        <v>607</v>
      </c>
      <c r="J52" s="43" t="s">
        <v>608</v>
      </c>
      <c r="K52" s="43">
        <v>20150505</v>
      </c>
      <c r="L52" s="43">
        <v>1000</v>
      </c>
      <c r="M52" s="43" t="s">
        <v>609</v>
      </c>
      <c r="N52" s="43" t="s">
        <v>610</v>
      </c>
      <c r="O52" s="43">
        <v>1228</v>
      </c>
      <c r="P52" s="43">
        <v>245.6</v>
      </c>
      <c r="Q52" s="43" t="s">
        <v>80</v>
      </c>
      <c r="R52" s="112">
        <v>20201101</v>
      </c>
      <c r="S52" s="112">
        <v>20221031</v>
      </c>
      <c r="T52" s="43" t="s">
        <v>611</v>
      </c>
      <c r="U52" s="43" t="s">
        <v>612</v>
      </c>
      <c r="V52" s="43" t="s">
        <v>613</v>
      </c>
      <c r="W52" s="43" t="s">
        <v>614</v>
      </c>
      <c r="X52" s="43" t="s">
        <v>169</v>
      </c>
      <c r="Y52" s="140" t="s">
        <v>615</v>
      </c>
      <c r="Z52" s="43"/>
      <c r="AB52" s="209" t="s">
        <v>2</v>
      </c>
      <c r="AC52" s="476">
        <v>1</v>
      </c>
      <c r="AD52" s="480"/>
    </row>
    <row r="53" customHeight="1" spans="1:30">
      <c r="A53" s="112">
        <v>51</v>
      </c>
      <c r="B53" s="113"/>
      <c r="C53" s="43" t="s">
        <v>332</v>
      </c>
      <c r="D53" s="43" t="s">
        <v>72</v>
      </c>
      <c r="E53" s="43" t="s">
        <v>507</v>
      </c>
      <c r="F53" s="43">
        <v>2021</v>
      </c>
      <c r="G53" s="43" t="s">
        <v>616</v>
      </c>
      <c r="H53" s="43"/>
      <c r="I53" s="43" t="s">
        <v>617</v>
      </c>
      <c r="J53" s="43" t="s">
        <v>618</v>
      </c>
      <c r="K53" s="43" t="s">
        <v>619</v>
      </c>
      <c r="L53" s="43" t="s">
        <v>620</v>
      </c>
      <c r="M53" s="43" t="s">
        <v>621</v>
      </c>
      <c r="N53" s="43" t="s">
        <v>622</v>
      </c>
      <c r="O53" s="43">
        <v>1200</v>
      </c>
      <c r="P53" s="43">
        <v>240</v>
      </c>
      <c r="Q53" s="43" t="s">
        <v>80</v>
      </c>
      <c r="R53" s="43" t="s">
        <v>298</v>
      </c>
      <c r="S53" s="43" t="s">
        <v>299</v>
      </c>
      <c r="T53" s="43" t="s">
        <v>623</v>
      </c>
      <c r="U53" s="43" t="s">
        <v>624</v>
      </c>
      <c r="V53" s="43" t="s">
        <v>625</v>
      </c>
      <c r="W53" s="43" t="s">
        <v>626</v>
      </c>
      <c r="X53" s="43"/>
      <c r="Y53" s="140" t="s">
        <v>627</v>
      </c>
      <c r="Z53" s="43"/>
      <c r="AB53" s="209" t="s">
        <v>19</v>
      </c>
      <c r="AC53" s="476">
        <v>1</v>
      </c>
      <c r="AD53" s="480"/>
    </row>
    <row r="54" customHeight="1" spans="1:30">
      <c r="A54" s="112">
        <v>52</v>
      </c>
      <c r="B54" s="113"/>
      <c r="C54" s="116" t="s">
        <v>116</v>
      </c>
      <c r="D54" s="43" t="s">
        <v>72</v>
      </c>
      <c r="E54" s="43" t="s">
        <v>322</v>
      </c>
      <c r="F54" s="43">
        <v>2021</v>
      </c>
      <c r="G54" s="43" t="s">
        <v>156</v>
      </c>
      <c r="H54" s="43"/>
      <c r="I54" s="43" t="s">
        <v>628</v>
      </c>
      <c r="J54" s="43" t="s">
        <v>629</v>
      </c>
      <c r="K54" s="43" t="s">
        <v>630</v>
      </c>
      <c r="L54" s="43">
        <v>13272.42</v>
      </c>
      <c r="M54" s="43" t="s">
        <v>631</v>
      </c>
      <c r="N54" s="43" t="s">
        <v>632</v>
      </c>
      <c r="O54" s="43">
        <v>1300</v>
      </c>
      <c r="P54" s="43">
        <v>260</v>
      </c>
      <c r="Q54" s="43" t="s">
        <v>80</v>
      </c>
      <c r="R54" s="43" t="s">
        <v>633</v>
      </c>
      <c r="S54" s="43" t="s">
        <v>634</v>
      </c>
      <c r="T54" s="43" t="s">
        <v>635</v>
      </c>
      <c r="U54" s="43" t="s">
        <v>636</v>
      </c>
      <c r="V54" s="43" t="s">
        <v>637</v>
      </c>
      <c r="W54" s="43" t="s">
        <v>638</v>
      </c>
      <c r="X54" s="43" t="s">
        <v>304</v>
      </c>
      <c r="Y54" s="140" t="s">
        <v>639</v>
      </c>
      <c r="Z54" s="43"/>
      <c r="AB54" s="209" t="s">
        <v>17</v>
      </c>
      <c r="AC54" s="476">
        <v>1</v>
      </c>
      <c r="AD54" s="480"/>
    </row>
    <row r="55" customHeight="1" spans="1:30">
      <c r="A55" s="112">
        <v>53</v>
      </c>
      <c r="B55" s="113"/>
      <c r="C55" s="112" t="s">
        <v>101</v>
      </c>
      <c r="D55" s="43" t="s">
        <v>72</v>
      </c>
      <c r="E55" s="43" t="s">
        <v>333</v>
      </c>
      <c r="F55" s="43">
        <v>2021</v>
      </c>
      <c r="G55" s="43"/>
      <c r="H55" s="43"/>
      <c r="I55" s="43" t="s">
        <v>640</v>
      </c>
      <c r="J55" s="43" t="s">
        <v>641</v>
      </c>
      <c r="K55" s="43" t="s">
        <v>642</v>
      </c>
      <c r="L55" s="43">
        <v>3000</v>
      </c>
      <c r="M55" s="43" t="s">
        <v>643</v>
      </c>
      <c r="N55" s="43" t="s">
        <v>644</v>
      </c>
      <c r="O55" s="43">
        <v>1200</v>
      </c>
      <c r="P55" s="43">
        <v>240</v>
      </c>
      <c r="Q55" s="43" t="s">
        <v>80</v>
      </c>
      <c r="R55" s="43" t="s">
        <v>339</v>
      </c>
      <c r="S55" s="43" t="s">
        <v>147</v>
      </c>
      <c r="T55" s="43" t="s">
        <v>645</v>
      </c>
      <c r="U55" s="43" t="s">
        <v>646</v>
      </c>
      <c r="V55" s="43" t="s">
        <v>647</v>
      </c>
      <c r="W55" s="43" t="s">
        <v>648</v>
      </c>
      <c r="X55" s="43"/>
      <c r="Y55" s="140" t="s">
        <v>649</v>
      </c>
      <c r="Z55" s="43" t="s">
        <v>306</v>
      </c>
      <c r="AB55" s="209" t="s">
        <v>13</v>
      </c>
      <c r="AC55" s="476">
        <v>1</v>
      </c>
      <c r="AD55" s="480"/>
    </row>
    <row r="56" customHeight="1" spans="1:30">
      <c r="A56" s="39">
        <v>95</v>
      </c>
      <c r="B56" s="113">
        <v>0.416666666666667</v>
      </c>
      <c r="C56" s="43" t="s">
        <v>291</v>
      </c>
      <c r="D56" s="38" t="s">
        <v>650</v>
      </c>
      <c r="E56" s="39">
        <v>1</v>
      </c>
      <c r="F56" s="40">
        <v>2021</v>
      </c>
      <c r="G56" s="40" t="s">
        <v>156</v>
      </c>
      <c r="H56" s="40"/>
      <c r="I56" s="40" t="s">
        <v>651</v>
      </c>
      <c r="J56" s="40" t="s">
        <v>652</v>
      </c>
      <c r="K56" s="40">
        <v>41724</v>
      </c>
      <c r="L56" s="40">
        <v>350000</v>
      </c>
      <c r="M56" s="40" t="s">
        <v>653</v>
      </c>
      <c r="N56" s="38" t="s">
        <v>654</v>
      </c>
      <c r="O56" s="38">
        <v>2080</v>
      </c>
      <c r="P56" s="38">
        <v>300</v>
      </c>
      <c r="Q56" s="38" t="s">
        <v>80</v>
      </c>
      <c r="R56" s="234">
        <v>44197</v>
      </c>
      <c r="S56" s="234">
        <v>44926</v>
      </c>
      <c r="T56" s="38" t="s">
        <v>655</v>
      </c>
      <c r="U56" s="38" t="s">
        <v>656</v>
      </c>
      <c r="V56" s="38" t="s">
        <v>657</v>
      </c>
      <c r="W56" s="38" t="s">
        <v>658</v>
      </c>
      <c r="X56" s="38" t="s">
        <v>659</v>
      </c>
      <c r="Y56" s="38" t="s">
        <v>660</v>
      </c>
      <c r="Z56" s="40" t="s">
        <v>126</v>
      </c>
      <c r="AA56" s="481"/>
      <c r="AB56" s="209" t="s">
        <v>21</v>
      </c>
      <c r="AC56" s="476">
        <v>1</v>
      </c>
      <c r="AD56" s="480"/>
    </row>
    <row r="57" customHeight="1" spans="1:30">
      <c r="A57" s="112">
        <v>81</v>
      </c>
      <c r="B57" s="113">
        <v>0.541666666666667</v>
      </c>
      <c r="C57" s="43" t="s">
        <v>215</v>
      </c>
      <c r="D57" s="140" t="s">
        <v>191</v>
      </c>
      <c r="E57" s="112">
        <v>1</v>
      </c>
      <c r="F57" s="43" t="s">
        <v>192</v>
      </c>
      <c r="G57" s="43" t="s">
        <v>74</v>
      </c>
      <c r="H57" s="43"/>
      <c r="I57" s="43" t="s">
        <v>661</v>
      </c>
      <c r="J57" s="43" t="s">
        <v>662</v>
      </c>
      <c r="K57" s="43">
        <v>20050323</v>
      </c>
      <c r="L57" s="43" t="s">
        <v>663</v>
      </c>
      <c r="M57" s="43" t="s">
        <v>664</v>
      </c>
      <c r="N57" s="140" t="s">
        <v>665</v>
      </c>
      <c r="O57" s="168">
        <v>1480</v>
      </c>
      <c r="P57" s="168">
        <v>200</v>
      </c>
      <c r="Q57" s="140" t="s">
        <v>80</v>
      </c>
      <c r="R57" s="168">
        <v>20210101</v>
      </c>
      <c r="S57" s="168">
        <v>20221231</v>
      </c>
      <c r="T57" s="140" t="s">
        <v>666</v>
      </c>
      <c r="U57" s="140" t="s">
        <v>667</v>
      </c>
      <c r="V57" s="140" t="s">
        <v>668</v>
      </c>
      <c r="W57" s="140" t="s">
        <v>669</v>
      </c>
      <c r="X57" s="140" t="s">
        <v>169</v>
      </c>
      <c r="Y57" s="140" t="s">
        <v>670</v>
      </c>
      <c r="Z57" s="140" t="s">
        <v>671</v>
      </c>
      <c r="AB57" s="209" t="s">
        <v>11</v>
      </c>
      <c r="AC57" s="476">
        <v>1</v>
      </c>
      <c r="AD57" s="480"/>
    </row>
    <row r="58" customHeight="1" spans="1:30">
      <c r="A58" s="112">
        <v>56</v>
      </c>
      <c r="B58" s="113"/>
      <c r="C58" s="116" t="s">
        <v>116</v>
      </c>
      <c r="D58" s="43" t="s">
        <v>72</v>
      </c>
      <c r="E58" s="43" t="s">
        <v>364</v>
      </c>
      <c r="F58" s="43">
        <v>2021</v>
      </c>
      <c r="G58" s="43" t="s">
        <v>142</v>
      </c>
      <c r="H58" s="43"/>
      <c r="I58" s="43" t="s">
        <v>672</v>
      </c>
      <c r="J58" s="43" t="s">
        <v>673</v>
      </c>
      <c r="K58" s="43">
        <v>20160413</v>
      </c>
      <c r="L58" s="43">
        <v>2000</v>
      </c>
      <c r="M58" s="43" t="s">
        <v>674</v>
      </c>
      <c r="N58" s="43" t="s">
        <v>675</v>
      </c>
      <c r="O58" s="43">
        <v>1600</v>
      </c>
      <c r="P58" s="43">
        <v>300</v>
      </c>
      <c r="Q58" s="43" t="s">
        <v>80</v>
      </c>
      <c r="R58" s="43" t="s">
        <v>81</v>
      </c>
      <c r="S58" s="43" t="s">
        <v>147</v>
      </c>
      <c r="T58" s="43" t="s">
        <v>676</v>
      </c>
      <c r="U58" s="43" t="s">
        <v>677</v>
      </c>
      <c r="V58" s="43" t="s">
        <v>678</v>
      </c>
      <c r="W58" s="43" t="s">
        <v>679</v>
      </c>
      <c r="X58" s="43" t="s">
        <v>304</v>
      </c>
      <c r="Y58" s="140" t="s">
        <v>680</v>
      </c>
      <c r="Z58" s="43"/>
      <c r="AB58" s="209" t="s">
        <v>17</v>
      </c>
      <c r="AC58" s="476">
        <v>1</v>
      </c>
      <c r="AD58" s="480"/>
    </row>
    <row r="59" customHeight="1" spans="1:30">
      <c r="A59" s="112">
        <v>57</v>
      </c>
      <c r="B59" s="113"/>
      <c r="C59" s="112" t="s">
        <v>127</v>
      </c>
      <c r="D59" s="43" t="s">
        <v>72</v>
      </c>
      <c r="E59" s="43" t="s">
        <v>374</v>
      </c>
      <c r="F59" s="43">
        <v>2021</v>
      </c>
      <c r="G59" s="43" t="s">
        <v>74</v>
      </c>
      <c r="H59" s="43"/>
      <c r="I59" s="43" t="s">
        <v>681</v>
      </c>
      <c r="J59" s="43" t="s">
        <v>682</v>
      </c>
      <c r="K59" s="43" t="s">
        <v>683</v>
      </c>
      <c r="L59" s="43">
        <v>8000</v>
      </c>
      <c r="M59" s="43" t="s">
        <v>684</v>
      </c>
      <c r="N59" s="43" t="s">
        <v>685</v>
      </c>
      <c r="O59" s="43">
        <v>1552</v>
      </c>
      <c r="P59" s="43">
        <v>280</v>
      </c>
      <c r="Q59" s="43" t="s">
        <v>80</v>
      </c>
      <c r="R59" s="43" t="s">
        <v>314</v>
      </c>
      <c r="S59" s="43" t="s">
        <v>315</v>
      </c>
      <c r="T59" s="43" t="s">
        <v>686</v>
      </c>
      <c r="U59" s="43" t="s">
        <v>687</v>
      </c>
      <c r="V59" s="43" t="s">
        <v>688</v>
      </c>
      <c r="W59" s="43" t="s">
        <v>689</v>
      </c>
      <c r="X59" s="43" t="s">
        <v>169</v>
      </c>
      <c r="Y59" s="140" t="s">
        <v>690</v>
      </c>
      <c r="Z59" s="43"/>
      <c r="AB59" s="209" t="s">
        <v>5</v>
      </c>
      <c r="AC59" s="476">
        <v>1</v>
      </c>
      <c r="AD59" s="480"/>
    </row>
    <row r="60" customHeight="1" spans="1:30">
      <c r="A60" s="112">
        <v>58</v>
      </c>
      <c r="B60" s="113"/>
      <c r="C60" s="112" t="s">
        <v>101</v>
      </c>
      <c r="D60" s="43" t="s">
        <v>72</v>
      </c>
      <c r="E60" s="43" t="s">
        <v>383</v>
      </c>
      <c r="F60" s="43">
        <v>2021</v>
      </c>
      <c r="G60" s="43" t="s">
        <v>142</v>
      </c>
      <c r="H60" s="43"/>
      <c r="I60" s="43" t="s">
        <v>691</v>
      </c>
      <c r="J60" s="43" t="s">
        <v>692</v>
      </c>
      <c r="K60" s="43" t="s">
        <v>693</v>
      </c>
      <c r="L60" s="43">
        <v>8783.07</v>
      </c>
      <c r="M60" s="43" t="s">
        <v>694</v>
      </c>
      <c r="N60" s="43" t="s">
        <v>695</v>
      </c>
      <c r="O60" s="43">
        <v>1212</v>
      </c>
      <c r="P60" s="43">
        <v>200</v>
      </c>
      <c r="Q60" s="43" t="s">
        <v>80</v>
      </c>
      <c r="R60" s="43" t="s">
        <v>357</v>
      </c>
      <c r="S60" s="43" t="s">
        <v>696</v>
      </c>
      <c r="T60" s="43" t="s">
        <v>697</v>
      </c>
      <c r="U60" s="43">
        <v>442959235479</v>
      </c>
      <c r="V60" s="43" t="s">
        <v>698</v>
      </c>
      <c r="W60" s="43" t="s">
        <v>699</v>
      </c>
      <c r="X60" s="43" t="s">
        <v>169</v>
      </c>
      <c r="Y60" s="140" t="s">
        <v>700</v>
      </c>
      <c r="Z60" s="43"/>
      <c r="AB60" s="209" t="s">
        <v>13</v>
      </c>
      <c r="AC60" s="476">
        <v>1</v>
      </c>
      <c r="AD60" s="480"/>
    </row>
    <row r="61" customHeight="1" spans="1:30">
      <c r="A61" s="112">
        <v>83</v>
      </c>
      <c r="B61" s="113">
        <v>0.552083333333333</v>
      </c>
      <c r="C61" s="43" t="s">
        <v>215</v>
      </c>
      <c r="D61" s="140" t="s">
        <v>191</v>
      </c>
      <c r="E61" s="112">
        <v>3</v>
      </c>
      <c r="F61" s="43" t="s">
        <v>192</v>
      </c>
      <c r="G61" s="43" t="s">
        <v>74</v>
      </c>
      <c r="H61" s="43"/>
      <c r="I61" s="43" t="s">
        <v>701</v>
      </c>
      <c r="J61" s="43" t="s">
        <v>702</v>
      </c>
      <c r="K61" s="43">
        <v>19950718</v>
      </c>
      <c r="L61" s="43">
        <v>4860.59</v>
      </c>
      <c r="M61" s="43" t="s">
        <v>703</v>
      </c>
      <c r="N61" s="140" t="s">
        <v>704</v>
      </c>
      <c r="O61" s="131">
        <v>1280</v>
      </c>
      <c r="P61" s="168">
        <v>200</v>
      </c>
      <c r="Q61" s="140" t="s">
        <v>80</v>
      </c>
      <c r="R61" s="168" t="s">
        <v>81</v>
      </c>
      <c r="S61" s="168" t="s">
        <v>147</v>
      </c>
      <c r="T61" s="140" t="s">
        <v>705</v>
      </c>
      <c r="U61" s="140" t="s">
        <v>706</v>
      </c>
      <c r="V61" s="140" t="s">
        <v>707</v>
      </c>
      <c r="W61" s="140" t="s">
        <v>708</v>
      </c>
      <c r="X61" s="140" t="s">
        <v>304</v>
      </c>
      <c r="Y61" s="140" t="s">
        <v>709</v>
      </c>
      <c r="Z61" s="140" t="s">
        <v>204</v>
      </c>
      <c r="AB61" s="209" t="s">
        <v>11</v>
      </c>
      <c r="AC61" s="476">
        <v>1</v>
      </c>
      <c r="AD61" s="480"/>
    </row>
    <row r="62" customHeight="1" spans="1:30">
      <c r="A62" s="112">
        <v>1</v>
      </c>
      <c r="B62" s="113">
        <v>0.447916666666667</v>
      </c>
      <c r="C62" s="466" t="s">
        <v>71</v>
      </c>
      <c r="D62" s="140" t="s">
        <v>90</v>
      </c>
      <c r="E62" s="112">
        <v>1</v>
      </c>
      <c r="F62" s="133">
        <v>2021</v>
      </c>
      <c r="G62" s="133" t="s">
        <v>74</v>
      </c>
      <c r="H62" s="133"/>
      <c r="I62" s="43" t="s">
        <v>710</v>
      </c>
      <c r="J62" s="43" t="s">
        <v>711</v>
      </c>
      <c r="K62" s="133">
        <v>19940630</v>
      </c>
      <c r="L62" s="167">
        <v>49905</v>
      </c>
      <c r="M62" s="43" t="s">
        <v>712</v>
      </c>
      <c r="N62" s="140" t="s">
        <v>713</v>
      </c>
      <c r="O62" s="168">
        <v>3285</v>
      </c>
      <c r="P62" s="168">
        <v>600</v>
      </c>
      <c r="Q62" s="140" t="s">
        <v>80</v>
      </c>
      <c r="R62" s="168">
        <v>20210201</v>
      </c>
      <c r="S62" s="168">
        <v>20230131</v>
      </c>
      <c r="T62" s="140" t="s">
        <v>714</v>
      </c>
      <c r="U62" s="140" t="s">
        <v>715</v>
      </c>
      <c r="V62" s="140" t="s">
        <v>716</v>
      </c>
      <c r="W62" s="140" t="s">
        <v>717</v>
      </c>
      <c r="X62" s="140" t="s">
        <v>169</v>
      </c>
      <c r="Y62" s="140" t="s">
        <v>718</v>
      </c>
      <c r="Z62" s="140"/>
      <c r="AA62" s="476"/>
      <c r="AB62" s="209" t="s">
        <v>2</v>
      </c>
      <c r="AC62" s="476">
        <v>1</v>
      </c>
      <c r="AD62" s="480"/>
    </row>
    <row r="63" customHeight="1" spans="1:30">
      <c r="A63" s="112">
        <v>138</v>
      </c>
      <c r="B63" s="113">
        <v>0.447916666666667</v>
      </c>
      <c r="C63" s="467" t="s">
        <v>190</v>
      </c>
      <c r="D63" s="43" t="s">
        <v>404</v>
      </c>
      <c r="E63" s="112">
        <v>12</v>
      </c>
      <c r="F63" s="43">
        <v>2021</v>
      </c>
      <c r="G63" s="43" t="s">
        <v>156</v>
      </c>
      <c r="H63" s="43"/>
      <c r="I63" s="43" t="s">
        <v>719</v>
      </c>
      <c r="J63" s="43" t="s">
        <v>720</v>
      </c>
      <c r="K63" s="43">
        <v>20080728</v>
      </c>
      <c r="L63" s="122">
        <v>2301.0947</v>
      </c>
      <c r="M63" s="43" t="s">
        <v>721</v>
      </c>
      <c r="N63" s="43" t="s">
        <v>722</v>
      </c>
      <c r="O63" s="43">
        <v>1500</v>
      </c>
      <c r="P63" s="43">
        <v>200</v>
      </c>
      <c r="Q63" s="43" t="s">
        <v>80</v>
      </c>
      <c r="R63" s="43">
        <v>20210101</v>
      </c>
      <c r="S63" s="43">
        <v>20221231</v>
      </c>
      <c r="T63" s="43" t="s">
        <v>723</v>
      </c>
      <c r="U63" s="43" t="s">
        <v>724</v>
      </c>
      <c r="V63" s="43" t="s">
        <v>725</v>
      </c>
      <c r="W63" s="43" t="s">
        <v>726</v>
      </c>
      <c r="X63" s="43" t="s">
        <v>727</v>
      </c>
      <c r="Y63" s="140" t="s">
        <v>728</v>
      </c>
      <c r="Z63" s="43"/>
      <c r="AB63" s="209" t="s">
        <v>9</v>
      </c>
      <c r="AC63" s="476">
        <v>1</v>
      </c>
      <c r="AD63" s="480"/>
    </row>
    <row r="64" customHeight="1" spans="1:30">
      <c r="A64" s="112">
        <v>88</v>
      </c>
      <c r="B64" s="113">
        <v>0.572916666666667</v>
      </c>
      <c r="C64" s="43" t="s">
        <v>215</v>
      </c>
      <c r="D64" s="140" t="s">
        <v>191</v>
      </c>
      <c r="E64" s="112">
        <v>8</v>
      </c>
      <c r="F64" s="43" t="s">
        <v>192</v>
      </c>
      <c r="G64" s="43" t="s">
        <v>74</v>
      </c>
      <c r="H64" s="43"/>
      <c r="I64" s="43" t="s">
        <v>729</v>
      </c>
      <c r="J64" s="43" t="s">
        <v>730</v>
      </c>
      <c r="K64" s="43">
        <v>20190814</v>
      </c>
      <c r="L64" s="43" t="s">
        <v>731</v>
      </c>
      <c r="M64" s="43" t="s">
        <v>732</v>
      </c>
      <c r="N64" s="140" t="s">
        <v>733</v>
      </c>
      <c r="O64" s="168">
        <v>1500</v>
      </c>
      <c r="P64" s="168">
        <v>300</v>
      </c>
      <c r="Q64" s="140" t="s">
        <v>80</v>
      </c>
      <c r="R64" s="168">
        <v>20210101</v>
      </c>
      <c r="S64" s="168">
        <v>20221231</v>
      </c>
      <c r="T64" s="140" t="s">
        <v>734</v>
      </c>
      <c r="U64" s="140" t="s">
        <v>735</v>
      </c>
      <c r="V64" s="140" t="s">
        <v>736</v>
      </c>
      <c r="W64" s="140" t="s">
        <v>737</v>
      </c>
      <c r="X64" s="140" t="s">
        <v>169</v>
      </c>
      <c r="Y64" s="140" t="s">
        <v>738</v>
      </c>
      <c r="Z64" s="140"/>
      <c r="AB64" s="209" t="s">
        <v>11</v>
      </c>
      <c r="AC64" s="476">
        <v>1</v>
      </c>
      <c r="AD64" s="480"/>
    </row>
    <row r="65" customHeight="1" spans="1:30">
      <c r="A65" s="112">
        <v>148</v>
      </c>
      <c r="B65" s="113">
        <v>0.458333333333333</v>
      </c>
      <c r="C65" s="467" t="s">
        <v>190</v>
      </c>
      <c r="D65" s="43" t="s">
        <v>739</v>
      </c>
      <c r="E65" s="43" t="s">
        <v>307</v>
      </c>
      <c r="F65" s="43">
        <v>2021</v>
      </c>
      <c r="G65" s="43" t="s">
        <v>156</v>
      </c>
      <c r="H65" s="43"/>
      <c r="I65" s="43" t="s">
        <v>740</v>
      </c>
      <c r="J65" s="43" t="s">
        <v>741</v>
      </c>
      <c r="K65" s="43" t="s">
        <v>742</v>
      </c>
      <c r="L65" s="122">
        <v>19600</v>
      </c>
      <c r="M65" s="43" t="s">
        <v>743</v>
      </c>
      <c r="N65" s="43" t="s">
        <v>744</v>
      </c>
      <c r="O65" s="43">
        <v>1200</v>
      </c>
      <c r="P65" s="43">
        <v>300</v>
      </c>
      <c r="Q65" s="43" t="s">
        <v>80</v>
      </c>
      <c r="R65" s="43" t="s">
        <v>357</v>
      </c>
      <c r="S65" s="43" t="s">
        <v>745</v>
      </c>
      <c r="T65" s="43" t="s">
        <v>746</v>
      </c>
      <c r="U65" s="43" t="s">
        <v>747</v>
      </c>
      <c r="V65" s="43" t="s">
        <v>748</v>
      </c>
      <c r="W65" s="43" t="s">
        <v>749</v>
      </c>
      <c r="X65" s="43" t="s">
        <v>169</v>
      </c>
      <c r="Y65" s="140" t="s">
        <v>750</v>
      </c>
      <c r="Z65" s="43"/>
      <c r="AB65" s="209" t="s">
        <v>9</v>
      </c>
      <c r="AC65" s="476">
        <v>1</v>
      </c>
      <c r="AD65" s="480"/>
    </row>
    <row r="66" customHeight="1" spans="1:30">
      <c r="A66" s="112">
        <v>62</v>
      </c>
      <c r="B66" s="113">
        <v>0.583333333333333</v>
      </c>
      <c r="C66" s="43" t="s">
        <v>215</v>
      </c>
      <c r="D66" s="43" t="s">
        <v>751</v>
      </c>
      <c r="E66" s="112">
        <v>2</v>
      </c>
      <c r="F66" s="43">
        <v>2021</v>
      </c>
      <c r="G66" s="43" t="s">
        <v>74</v>
      </c>
      <c r="H66" s="43"/>
      <c r="I66" s="43" t="s">
        <v>752</v>
      </c>
      <c r="J66" s="43" t="s">
        <v>753</v>
      </c>
      <c r="K66" s="43" t="s">
        <v>754</v>
      </c>
      <c r="L66" s="43">
        <v>1363.4427</v>
      </c>
      <c r="M66" s="43" t="s">
        <v>755</v>
      </c>
      <c r="N66" s="43" t="s">
        <v>756</v>
      </c>
      <c r="O66" s="43">
        <v>1200</v>
      </c>
      <c r="P66" s="43">
        <v>200</v>
      </c>
      <c r="Q66" s="43" t="s">
        <v>80</v>
      </c>
      <c r="R66" s="43" t="s">
        <v>757</v>
      </c>
      <c r="S66" s="43" t="s">
        <v>164</v>
      </c>
      <c r="T66" s="43" t="s">
        <v>758</v>
      </c>
      <c r="U66" s="43" t="s">
        <v>759</v>
      </c>
      <c r="V66" s="43" t="s">
        <v>760</v>
      </c>
      <c r="W66" s="43" t="s">
        <v>761</v>
      </c>
      <c r="X66" s="43" t="s">
        <v>762</v>
      </c>
      <c r="Y66" s="140" t="s">
        <v>763</v>
      </c>
      <c r="Z66" s="43"/>
      <c r="AB66" s="209" t="s">
        <v>11</v>
      </c>
      <c r="AC66" s="476">
        <v>1</v>
      </c>
      <c r="AD66" s="480"/>
    </row>
    <row r="67" customHeight="1" spans="1:30">
      <c r="A67" s="112">
        <v>96</v>
      </c>
      <c r="B67" s="113">
        <v>0.427083333333333</v>
      </c>
      <c r="C67" s="43" t="s">
        <v>291</v>
      </c>
      <c r="D67" s="140" t="s">
        <v>650</v>
      </c>
      <c r="E67" s="112">
        <v>2</v>
      </c>
      <c r="F67" s="43">
        <v>2021</v>
      </c>
      <c r="G67" s="43" t="s">
        <v>569</v>
      </c>
      <c r="H67" s="43"/>
      <c r="I67" s="43" t="s">
        <v>764</v>
      </c>
      <c r="J67" s="43" t="s">
        <v>765</v>
      </c>
      <c r="K67" s="43">
        <v>42027</v>
      </c>
      <c r="L67" s="43">
        <v>6000</v>
      </c>
      <c r="M67" s="43" t="s">
        <v>766</v>
      </c>
      <c r="N67" s="140" t="s">
        <v>767</v>
      </c>
      <c r="O67" s="140">
        <v>1600.8</v>
      </c>
      <c r="P67" s="140">
        <v>300</v>
      </c>
      <c r="Q67" s="140" t="s">
        <v>80</v>
      </c>
      <c r="R67" s="184">
        <v>44075</v>
      </c>
      <c r="S67" s="184">
        <v>44805</v>
      </c>
      <c r="T67" s="140" t="s">
        <v>768</v>
      </c>
      <c r="U67" s="140" t="s">
        <v>769</v>
      </c>
      <c r="V67" s="140" t="s">
        <v>770</v>
      </c>
      <c r="W67" s="140" t="s">
        <v>771</v>
      </c>
      <c r="X67" s="140" t="s">
        <v>772</v>
      </c>
      <c r="Y67" s="140" t="s">
        <v>773</v>
      </c>
      <c r="Z67" s="140"/>
      <c r="AA67" s="489"/>
      <c r="AB67" s="209" t="s">
        <v>21</v>
      </c>
      <c r="AC67" s="476">
        <v>1</v>
      </c>
      <c r="AD67" s="480"/>
    </row>
    <row r="68" customHeight="1" spans="1:30">
      <c r="A68" s="112">
        <v>66</v>
      </c>
      <c r="B68" s="113"/>
      <c r="C68" s="43" t="s">
        <v>332</v>
      </c>
      <c r="D68" s="43" t="s">
        <v>751</v>
      </c>
      <c r="E68" s="112">
        <v>6</v>
      </c>
      <c r="F68" s="43">
        <v>2021</v>
      </c>
      <c r="G68" s="43" t="s">
        <v>142</v>
      </c>
      <c r="H68" s="43" t="s">
        <v>774</v>
      </c>
      <c r="I68" s="43" t="s">
        <v>775</v>
      </c>
      <c r="J68" s="43" t="s">
        <v>776</v>
      </c>
      <c r="K68" s="43" t="s">
        <v>777</v>
      </c>
      <c r="L68" s="43">
        <v>6000</v>
      </c>
      <c r="M68" s="43" t="s">
        <v>778</v>
      </c>
      <c r="N68" s="43" t="s">
        <v>779</v>
      </c>
      <c r="O68" s="43">
        <v>1610</v>
      </c>
      <c r="P68" s="43">
        <v>200</v>
      </c>
      <c r="Q68" s="43" t="s">
        <v>80</v>
      </c>
      <c r="R68" s="43">
        <v>20210101</v>
      </c>
      <c r="S68" s="43">
        <v>20221231</v>
      </c>
      <c r="T68" s="43" t="s">
        <v>780</v>
      </c>
      <c r="U68" s="43" t="s">
        <v>781</v>
      </c>
      <c r="V68" s="43" t="s">
        <v>782</v>
      </c>
      <c r="W68" s="43" t="s">
        <v>783</v>
      </c>
      <c r="X68" s="43" t="s">
        <v>304</v>
      </c>
      <c r="Y68" s="140" t="s">
        <v>784</v>
      </c>
      <c r="Z68" s="43"/>
      <c r="AB68" s="209" t="s">
        <v>19</v>
      </c>
      <c r="AC68" s="476">
        <v>1</v>
      </c>
      <c r="AD68" s="480"/>
    </row>
    <row r="69" customHeight="1" spans="1:30">
      <c r="A69" s="112">
        <v>67</v>
      </c>
      <c r="B69" s="113">
        <v>0.458333333333333</v>
      </c>
      <c r="C69" s="466" t="s">
        <v>71</v>
      </c>
      <c r="D69" s="43" t="s">
        <v>751</v>
      </c>
      <c r="E69" s="112">
        <v>7</v>
      </c>
      <c r="F69" s="43">
        <v>2021</v>
      </c>
      <c r="G69" s="43" t="s">
        <v>74</v>
      </c>
      <c r="H69" s="43" t="s">
        <v>785</v>
      </c>
      <c r="I69" s="43" t="s">
        <v>786</v>
      </c>
      <c r="J69" s="43" t="s">
        <v>787</v>
      </c>
      <c r="K69" s="43" t="s">
        <v>788</v>
      </c>
      <c r="L69" s="43">
        <v>2000</v>
      </c>
      <c r="M69" s="43" t="s">
        <v>789</v>
      </c>
      <c r="N69" s="43" t="s">
        <v>790</v>
      </c>
      <c r="O69" s="43">
        <v>1150</v>
      </c>
      <c r="P69" s="43">
        <v>200</v>
      </c>
      <c r="Q69" s="43" t="s">
        <v>80</v>
      </c>
      <c r="R69" s="43" t="s">
        <v>791</v>
      </c>
      <c r="S69" s="43" t="s">
        <v>792</v>
      </c>
      <c r="T69" s="43" t="s">
        <v>793</v>
      </c>
      <c r="U69" s="43" t="s">
        <v>794</v>
      </c>
      <c r="V69" s="43" t="s">
        <v>795</v>
      </c>
      <c r="W69" s="43" t="s">
        <v>796</v>
      </c>
      <c r="X69" s="43" t="s">
        <v>169</v>
      </c>
      <c r="Y69" s="140" t="s">
        <v>797</v>
      </c>
      <c r="Z69" s="43"/>
      <c r="AB69" s="209" t="s">
        <v>2</v>
      </c>
      <c r="AC69" s="476">
        <v>1</v>
      </c>
      <c r="AD69" s="480"/>
    </row>
    <row r="70" customHeight="1" spans="1:30">
      <c r="A70" s="112">
        <v>68</v>
      </c>
      <c r="B70" s="113"/>
      <c r="C70" s="43" t="s">
        <v>332</v>
      </c>
      <c r="D70" s="43" t="s">
        <v>751</v>
      </c>
      <c r="E70" s="112">
        <v>8</v>
      </c>
      <c r="F70" s="43">
        <v>2021</v>
      </c>
      <c r="G70" s="43" t="s">
        <v>142</v>
      </c>
      <c r="H70" s="43"/>
      <c r="I70" s="43" t="s">
        <v>798</v>
      </c>
      <c r="J70" s="43" t="s">
        <v>799</v>
      </c>
      <c r="K70" s="43">
        <v>20130711</v>
      </c>
      <c r="L70" s="43">
        <v>1982.3111</v>
      </c>
      <c r="M70" s="43" t="s">
        <v>800</v>
      </c>
      <c r="N70" s="43" t="s">
        <v>801</v>
      </c>
      <c r="O70" s="43">
        <v>1320</v>
      </c>
      <c r="P70" s="43">
        <v>200</v>
      </c>
      <c r="Q70" s="43" t="s">
        <v>80</v>
      </c>
      <c r="R70" s="43">
        <v>20210101</v>
      </c>
      <c r="S70" s="43" t="s">
        <v>147</v>
      </c>
      <c r="T70" s="43" t="s">
        <v>802</v>
      </c>
      <c r="U70" s="43" t="s">
        <v>803</v>
      </c>
      <c r="V70" s="43" t="s">
        <v>804</v>
      </c>
      <c r="W70" s="43" t="s">
        <v>805</v>
      </c>
      <c r="X70" s="43" t="s">
        <v>169</v>
      </c>
      <c r="Y70" s="140" t="s">
        <v>806</v>
      </c>
      <c r="Z70" s="43"/>
      <c r="AB70" s="209" t="s">
        <v>19</v>
      </c>
      <c r="AC70" s="476">
        <v>1</v>
      </c>
      <c r="AD70" s="480"/>
    </row>
    <row r="71" customHeight="1" spans="1:30">
      <c r="A71" s="112">
        <v>69</v>
      </c>
      <c r="B71" s="113"/>
      <c r="C71" s="112" t="s">
        <v>89</v>
      </c>
      <c r="D71" s="43" t="s">
        <v>751</v>
      </c>
      <c r="E71" s="112">
        <v>9</v>
      </c>
      <c r="F71" s="43">
        <v>2021</v>
      </c>
      <c r="G71" s="43" t="s">
        <v>74</v>
      </c>
      <c r="H71" s="43" t="s">
        <v>807</v>
      </c>
      <c r="I71" s="43" t="s">
        <v>808</v>
      </c>
      <c r="J71" s="43" t="s">
        <v>809</v>
      </c>
      <c r="K71" s="43" t="s">
        <v>810</v>
      </c>
      <c r="L71" s="43">
        <v>1000</v>
      </c>
      <c r="M71" s="43" t="s">
        <v>811</v>
      </c>
      <c r="N71" s="43" t="s">
        <v>812</v>
      </c>
      <c r="O71" s="43">
        <v>1150</v>
      </c>
      <c r="P71" s="43">
        <v>200</v>
      </c>
      <c r="Q71" s="43" t="s">
        <v>80</v>
      </c>
      <c r="R71" s="43">
        <v>20201001</v>
      </c>
      <c r="S71" s="43">
        <v>20220931</v>
      </c>
      <c r="T71" s="43" t="s">
        <v>813</v>
      </c>
      <c r="U71" s="43" t="s">
        <v>814</v>
      </c>
      <c r="V71" s="43" t="s">
        <v>815</v>
      </c>
      <c r="W71" s="43" t="s">
        <v>816</v>
      </c>
      <c r="X71" s="43" t="s">
        <v>169</v>
      </c>
      <c r="Y71" s="140" t="s">
        <v>817</v>
      </c>
      <c r="Z71" s="43"/>
      <c r="AB71" s="209" t="s">
        <v>15</v>
      </c>
      <c r="AC71" s="476">
        <v>1</v>
      </c>
      <c r="AD71" s="480"/>
    </row>
    <row r="72" customHeight="1" spans="1:30">
      <c r="A72" s="112">
        <v>70</v>
      </c>
      <c r="B72" s="113"/>
      <c r="C72" s="112" t="s">
        <v>101</v>
      </c>
      <c r="D72" s="43" t="s">
        <v>751</v>
      </c>
      <c r="E72" s="112">
        <v>10</v>
      </c>
      <c r="F72" s="43">
        <v>2021</v>
      </c>
      <c r="G72" s="43" t="s">
        <v>74</v>
      </c>
      <c r="H72" s="43"/>
      <c r="I72" s="43" t="s">
        <v>818</v>
      </c>
      <c r="J72" s="43" t="s">
        <v>819</v>
      </c>
      <c r="K72" s="43">
        <v>20140307</v>
      </c>
      <c r="L72" s="43">
        <v>1010.101</v>
      </c>
      <c r="M72" s="43" t="s">
        <v>820</v>
      </c>
      <c r="N72" s="43" t="s">
        <v>821</v>
      </c>
      <c r="O72" s="43">
        <v>1367</v>
      </c>
      <c r="P72" s="43">
        <v>200</v>
      </c>
      <c r="Q72" s="43" t="s">
        <v>80</v>
      </c>
      <c r="R72" s="43">
        <v>20200601</v>
      </c>
      <c r="S72" s="43">
        <v>20220531</v>
      </c>
      <c r="T72" s="43" t="s">
        <v>822</v>
      </c>
      <c r="U72" s="43" t="s">
        <v>823</v>
      </c>
      <c r="V72" s="43" t="s">
        <v>824</v>
      </c>
      <c r="W72" s="43" t="s">
        <v>825</v>
      </c>
      <c r="X72" s="43" t="s">
        <v>826</v>
      </c>
      <c r="Y72" s="140" t="s">
        <v>827</v>
      </c>
      <c r="Z72" s="43"/>
      <c r="AB72" s="209" t="s">
        <v>13</v>
      </c>
      <c r="AC72" s="476">
        <v>1</v>
      </c>
      <c r="AD72" s="480"/>
    </row>
    <row r="73" customHeight="1" spans="1:30">
      <c r="A73" s="116">
        <v>100</v>
      </c>
      <c r="B73" s="113">
        <v>0.4375</v>
      </c>
      <c r="C73" s="43" t="s">
        <v>291</v>
      </c>
      <c r="D73" s="158" t="s">
        <v>650</v>
      </c>
      <c r="E73" s="482">
        <v>6</v>
      </c>
      <c r="F73" s="122">
        <v>2021</v>
      </c>
      <c r="G73" s="122" t="s">
        <v>156</v>
      </c>
      <c r="H73" s="122"/>
      <c r="I73" s="122" t="s">
        <v>828</v>
      </c>
      <c r="J73" s="122" t="s">
        <v>829</v>
      </c>
      <c r="K73" s="122">
        <v>41164</v>
      </c>
      <c r="L73" s="122">
        <v>1175.9581</v>
      </c>
      <c r="M73" s="122" t="s">
        <v>830</v>
      </c>
      <c r="N73" s="158" t="s">
        <v>831</v>
      </c>
      <c r="O73" s="158">
        <v>1600</v>
      </c>
      <c r="P73" s="158">
        <v>300</v>
      </c>
      <c r="Q73" s="158" t="s">
        <v>80</v>
      </c>
      <c r="R73" s="162">
        <v>44063</v>
      </c>
      <c r="S73" s="162">
        <v>44639</v>
      </c>
      <c r="T73" s="158" t="s">
        <v>832</v>
      </c>
      <c r="U73" s="158" t="s">
        <v>833</v>
      </c>
      <c r="V73" s="158" t="s">
        <v>834</v>
      </c>
      <c r="W73" s="158" t="s">
        <v>835</v>
      </c>
      <c r="X73" s="158" t="s">
        <v>836</v>
      </c>
      <c r="Y73" s="490" t="s">
        <v>837</v>
      </c>
      <c r="Z73" s="158"/>
      <c r="AA73" s="170"/>
      <c r="AB73" s="209" t="s">
        <v>21</v>
      </c>
      <c r="AC73" s="479">
        <v>1</v>
      </c>
      <c r="AD73" s="480"/>
    </row>
    <row r="74" customHeight="1" spans="1:30">
      <c r="A74" s="112">
        <v>72</v>
      </c>
      <c r="B74" s="113"/>
      <c r="C74" s="112" t="s">
        <v>89</v>
      </c>
      <c r="D74" s="43" t="s">
        <v>838</v>
      </c>
      <c r="E74" s="43" t="s">
        <v>507</v>
      </c>
      <c r="F74" s="43">
        <v>2021</v>
      </c>
      <c r="G74" s="43" t="s">
        <v>142</v>
      </c>
      <c r="H74" s="43" t="s">
        <v>839</v>
      </c>
      <c r="I74" s="43" t="s">
        <v>840</v>
      </c>
      <c r="J74" s="43" t="s">
        <v>841</v>
      </c>
      <c r="K74" s="43">
        <v>20090925</v>
      </c>
      <c r="L74" s="43">
        <v>25285</v>
      </c>
      <c r="M74" s="43" t="s">
        <v>842</v>
      </c>
      <c r="N74" s="43" t="s">
        <v>843</v>
      </c>
      <c r="O74" s="134">
        <v>1588</v>
      </c>
      <c r="P74" s="43">
        <v>260</v>
      </c>
      <c r="Q74" s="43" t="s">
        <v>80</v>
      </c>
      <c r="R74" s="43">
        <v>20200101</v>
      </c>
      <c r="S74" s="43">
        <v>20211231</v>
      </c>
      <c r="T74" s="43" t="s">
        <v>844</v>
      </c>
      <c r="U74" s="504" t="s">
        <v>845</v>
      </c>
      <c r="V74" s="43" t="s">
        <v>846</v>
      </c>
      <c r="W74" s="43" t="s">
        <v>847</v>
      </c>
      <c r="X74" s="43" t="s">
        <v>169</v>
      </c>
      <c r="Y74" s="504" t="s">
        <v>848</v>
      </c>
      <c r="Z74" s="43"/>
      <c r="AB74" s="209" t="s">
        <v>15</v>
      </c>
      <c r="AC74" s="476">
        <v>1</v>
      </c>
      <c r="AD74" s="480"/>
    </row>
    <row r="75" customHeight="1" spans="1:30">
      <c r="A75" s="112">
        <v>44</v>
      </c>
      <c r="B75" s="113">
        <v>0.447916666666667</v>
      </c>
      <c r="C75" s="43" t="s">
        <v>291</v>
      </c>
      <c r="D75" s="43" t="s">
        <v>497</v>
      </c>
      <c r="E75" s="43" t="s">
        <v>216</v>
      </c>
      <c r="F75" s="175">
        <v>2020</v>
      </c>
      <c r="G75" s="175" t="s">
        <v>569</v>
      </c>
      <c r="H75" s="43"/>
      <c r="I75" s="43" t="s">
        <v>849</v>
      </c>
      <c r="J75" s="174" t="s">
        <v>850</v>
      </c>
      <c r="K75" s="175">
        <v>20190807</v>
      </c>
      <c r="L75" s="175" t="s">
        <v>851</v>
      </c>
      <c r="M75" s="43" t="s">
        <v>852</v>
      </c>
      <c r="N75" s="43" t="s">
        <v>853</v>
      </c>
      <c r="O75" s="161">
        <v>4803.47</v>
      </c>
      <c r="P75" s="43">
        <v>300</v>
      </c>
      <c r="Q75" s="133" t="s">
        <v>80</v>
      </c>
      <c r="R75" s="133">
        <v>20200601</v>
      </c>
      <c r="S75" s="133">
        <v>20220531</v>
      </c>
      <c r="T75" s="43" t="s">
        <v>854</v>
      </c>
      <c r="U75" s="43" t="s">
        <v>855</v>
      </c>
      <c r="V75" s="43" t="s">
        <v>856</v>
      </c>
      <c r="W75" s="43" t="s">
        <v>857</v>
      </c>
      <c r="X75" s="43" t="s">
        <v>169</v>
      </c>
      <c r="Y75" s="491" t="s">
        <v>858</v>
      </c>
      <c r="Z75" s="43"/>
      <c r="AB75" s="209" t="s">
        <v>21</v>
      </c>
      <c r="AC75" s="476">
        <v>1</v>
      </c>
      <c r="AD75" s="480"/>
    </row>
    <row r="76" customHeight="1" spans="1:30">
      <c r="A76" s="112">
        <v>74</v>
      </c>
      <c r="B76" s="113"/>
      <c r="C76" s="112" t="s">
        <v>127</v>
      </c>
      <c r="D76" s="43" t="s">
        <v>838</v>
      </c>
      <c r="E76" s="483" t="s">
        <v>333</v>
      </c>
      <c r="F76" s="43">
        <v>2021</v>
      </c>
      <c r="G76" s="43" t="s">
        <v>74</v>
      </c>
      <c r="H76" s="43" t="s">
        <v>839</v>
      </c>
      <c r="I76" s="43" t="s">
        <v>859</v>
      </c>
      <c r="J76" s="43" t="s">
        <v>860</v>
      </c>
      <c r="K76" s="43" t="s">
        <v>861</v>
      </c>
      <c r="L76" s="43" t="s">
        <v>862</v>
      </c>
      <c r="M76" s="43" t="s">
        <v>863</v>
      </c>
      <c r="N76" s="43" t="s">
        <v>864</v>
      </c>
      <c r="O76" s="161">
        <v>1273.6</v>
      </c>
      <c r="P76" s="43">
        <v>200</v>
      </c>
      <c r="Q76" s="43" t="s">
        <v>80</v>
      </c>
      <c r="R76" s="43">
        <v>20200801</v>
      </c>
      <c r="S76" s="43">
        <v>202200731</v>
      </c>
      <c r="T76" s="43" t="s">
        <v>865</v>
      </c>
      <c r="U76" s="43" t="s">
        <v>866</v>
      </c>
      <c r="V76" s="43" t="s">
        <v>867</v>
      </c>
      <c r="W76" s="43" t="s">
        <v>868</v>
      </c>
      <c r="X76" s="43" t="s">
        <v>169</v>
      </c>
      <c r="Y76" s="43" t="s">
        <v>869</v>
      </c>
      <c r="Z76" s="43"/>
      <c r="AB76" s="209" t="s">
        <v>5</v>
      </c>
      <c r="AC76" s="476">
        <v>1</v>
      </c>
      <c r="AD76" s="480"/>
    </row>
    <row r="77" customHeight="1" spans="1:30">
      <c r="A77" s="39">
        <v>75</v>
      </c>
      <c r="B77" s="113"/>
      <c r="C77" s="43" t="s">
        <v>280</v>
      </c>
      <c r="D77" s="40" t="s">
        <v>838</v>
      </c>
      <c r="E77" s="40" t="s">
        <v>292</v>
      </c>
      <c r="F77" s="40">
        <v>2021</v>
      </c>
      <c r="G77" s="40" t="s">
        <v>74</v>
      </c>
      <c r="H77" s="40" t="s">
        <v>870</v>
      </c>
      <c r="I77" s="40" t="s">
        <v>871</v>
      </c>
      <c r="J77" s="40" t="s">
        <v>872</v>
      </c>
      <c r="K77" s="40">
        <v>20121017</v>
      </c>
      <c r="L77" s="40">
        <v>2125.8503</v>
      </c>
      <c r="M77" s="40" t="s">
        <v>873</v>
      </c>
      <c r="N77" s="40" t="s">
        <v>874</v>
      </c>
      <c r="O77" s="186">
        <v>1449.5</v>
      </c>
      <c r="P77" s="40">
        <v>200</v>
      </c>
      <c r="Q77" s="40" t="s">
        <v>80</v>
      </c>
      <c r="R77" s="40">
        <v>20200601</v>
      </c>
      <c r="S77" s="40">
        <v>20220531</v>
      </c>
      <c r="T77" s="40" t="s">
        <v>875</v>
      </c>
      <c r="U77" s="40" t="s">
        <v>876</v>
      </c>
      <c r="V77" s="40" t="s">
        <v>877</v>
      </c>
      <c r="W77" s="40" t="s">
        <v>878</v>
      </c>
      <c r="X77" s="40" t="s">
        <v>879</v>
      </c>
      <c r="Y77" s="40" t="s">
        <v>880</v>
      </c>
      <c r="Z77" s="40" t="s">
        <v>126</v>
      </c>
      <c r="AA77" s="481"/>
      <c r="AB77" s="209" t="s">
        <v>7</v>
      </c>
      <c r="AC77" s="476">
        <v>1</v>
      </c>
      <c r="AD77" s="480"/>
    </row>
    <row r="78" customHeight="1" spans="1:30">
      <c r="A78" s="112">
        <v>76</v>
      </c>
      <c r="B78" s="113"/>
      <c r="C78" s="43" t="s">
        <v>332</v>
      </c>
      <c r="D78" s="43" t="s">
        <v>838</v>
      </c>
      <c r="E78" s="43" t="s">
        <v>216</v>
      </c>
      <c r="F78" s="133">
        <v>2021</v>
      </c>
      <c r="G78" s="133" t="s">
        <v>142</v>
      </c>
      <c r="H78" s="133" t="s">
        <v>881</v>
      </c>
      <c r="I78" s="133" t="s">
        <v>882</v>
      </c>
      <c r="J78" s="133" t="s">
        <v>883</v>
      </c>
      <c r="K78" s="133">
        <v>20101229</v>
      </c>
      <c r="L78" s="133" t="s">
        <v>884</v>
      </c>
      <c r="M78" s="133" t="s">
        <v>885</v>
      </c>
      <c r="N78" s="133" t="s">
        <v>886</v>
      </c>
      <c r="O78" s="134">
        <v>1680</v>
      </c>
      <c r="P78" s="133">
        <v>180</v>
      </c>
      <c r="Q78" s="133" t="s">
        <v>80</v>
      </c>
      <c r="R78" s="505" t="s">
        <v>887</v>
      </c>
      <c r="S78" s="505" t="s">
        <v>223</v>
      </c>
      <c r="T78" s="133" t="s">
        <v>888</v>
      </c>
      <c r="U78" s="43" t="s">
        <v>889</v>
      </c>
      <c r="V78" s="133" t="s">
        <v>890</v>
      </c>
      <c r="W78" s="133" t="s">
        <v>891</v>
      </c>
      <c r="X78" s="133" t="s">
        <v>169</v>
      </c>
      <c r="Y78" s="145" t="s">
        <v>892</v>
      </c>
      <c r="Z78" s="440"/>
      <c r="AB78" s="209" t="s">
        <v>19</v>
      </c>
      <c r="AC78" s="476">
        <v>1</v>
      </c>
      <c r="AD78" s="480"/>
    </row>
    <row r="79" customHeight="1" spans="1:30">
      <c r="A79" s="112">
        <v>77</v>
      </c>
      <c r="B79" s="113"/>
      <c r="C79" s="43" t="s">
        <v>332</v>
      </c>
      <c r="D79" s="43" t="s">
        <v>838</v>
      </c>
      <c r="E79" s="483" t="s">
        <v>364</v>
      </c>
      <c r="F79" s="43">
        <v>2021</v>
      </c>
      <c r="G79" s="43" t="s">
        <v>74</v>
      </c>
      <c r="H79" s="43" t="s">
        <v>881</v>
      </c>
      <c r="I79" s="43" t="s">
        <v>893</v>
      </c>
      <c r="J79" s="43" t="s">
        <v>894</v>
      </c>
      <c r="K79" s="43" t="s">
        <v>895</v>
      </c>
      <c r="L79" s="43" t="s">
        <v>896</v>
      </c>
      <c r="M79" s="43" t="s">
        <v>897</v>
      </c>
      <c r="N79" s="43" t="s">
        <v>898</v>
      </c>
      <c r="O79" s="133">
        <v>1250</v>
      </c>
      <c r="P79" s="131">
        <v>250</v>
      </c>
      <c r="Q79" s="43" t="s">
        <v>80</v>
      </c>
      <c r="R79" s="43" t="s">
        <v>81</v>
      </c>
      <c r="S79" s="43" t="s">
        <v>147</v>
      </c>
      <c r="T79" s="43" t="s">
        <v>899</v>
      </c>
      <c r="U79" s="43" t="s">
        <v>900</v>
      </c>
      <c r="V79" s="43" t="s">
        <v>901</v>
      </c>
      <c r="W79" s="43" t="s">
        <v>902</v>
      </c>
      <c r="X79" s="43" t="s">
        <v>304</v>
      </c>
      <c r="Y79" s="43" t="s">
        <v>903</v>
      </c>
      <c r="Z79" s="43"/>
      <c r="AB79" s="209" t="s">
        <v>19</v>
      </c>
      <c r="AC79" s="476">
        <v>1</v>
      </c>
      <c r="AD79" s="480"/>
    </row>
    <row r="80" customHeight="1" spans="1:30">
      <c r="A80" s="112">
        <v>78</v>
      </c>
      <c r="B80" s="113"/>
      <c r="C80" s="112" t="s">
        <v>101</v>
      </c>
      <c r="D80" s="43" t="s">
        <v>838</v>
      </c>
      <c r="E80" s="43" t="s">
        <v>374</v>
      </c>
      <c r="F80" s="43">
        <v>2021</v>
      </c>
      <c r="G80" s="43" t="s">
        <v>142</v>
      </c>
      <c r="H80" s="43" t="s">
        <v>785</v>
      </c>
      <c r="I80" s="43" t="s">
        <v>904</v>
      </c>
      <c r="J80" s="43" t="s">
        <v>905</v>
      </c>
      <c r="K80" s="43">
        <v>19811225</v>
      </c>
      <c r="L80" s="43">
        <v>2592</v>
      </c>
      <c r="M80" s="43" t="s">
        <v>906</v>
      </c>
      <c r="N80" s="43" t="s">
        <v>907</v>
      </c>
      <c r="O80" s="134">
        <v>1200</v>
      </c>
      <c r="P80" s="43">
        <v>150</v>
      </c>
      <c r="Q80" s="43" t="s">
        <v>80</v>
      </c>
      <c r="R80" s="504" t="s">
        <v>908</v>
      </c>
      <c r="S80" s="504" t="s">
        <v>147</v>
      </c>
      <c r="T80" s="43" t="s">
        <v>909</v>
      </c>
      <c r="U80" s="43" t="s">
        <v>910</v>
      </c>
      <c r="V80" s="43" t="s">
        <v>911</v>
      </c>
      <c r="W80" s="43" t="s">
        <v>912</v>
      </c>
      <c r="X80" s="43" t="s">
        <v>169</v>
      </c>
      <c r="Y80" s="43" t="s">
        <v>913</v>
      </c>
      <c r="Z80" s="43"/>
      <c r="AB80" s="209" t="s">
        <v>13</v>
      </c>
      <c r="AC80" s="476">
        <v>1</v>
      </c>
      <c r="AD80" s="480"/>
    </row>
    <row r="81" customHeight="1" spans="1:30">
      <c r="A81" s="112">
        <v>79</v>
      </c>
      <c r="B81" s="113"/>
      <c r="C81" s="112" t="s">
        <v>101</v>
      </c>
      <c r="D81" s="43" t="s">
        <v>838</v>
      </c>
      <c r="E81" s="43" t="s">
        <v>383</v>
      </c>
      <c r="F81" s="133">
        <v>2021</v>
      </c>
      <c r="G81" s="133" t="s">
        <v>142</v>
      </c>
      <c r="H81" s="133" t="s">
        <v>914</v>
      </c>
      <c r="I81" s="43" t="s">
        <v>915</v>
      </c>
      <c r="J81" s="43" t="s">
        <v>916</v>
      </c>
      <c r="K81" s="124" t="s">
        <v>917</v>
      </c>
      <c r="L81" s="133">
        <v>1161.82</v>
      </c>
      <c r="M81" s="43" t="s">
        <v>918</v>
      </c>
      <c r="N81" s="43" t="s">
        <v>919</v>
      </c>
      <c r="O81" s="134">
        <v>1200</v>
      </c>
      <c r="P81" s="133">
        <v>200</v>
      </c>
      <c r="Q81" s="133" t="s">
        <v>80</v>
      </c>
      <c r="R81" s="124" t="s">
        <v>920</v>
      </c>
      <c r="S81" s="124" t="s">
        <v>921</v>
      </c>
      <c r="T81" s="43" t="s">
        <v>922</v>
      </c>
      <c r="U81" s="144" t="s">
        <v>923</v>
      </c>
      <c r="V81" s="43" t="s">
        <v>924</v>
      </c>
      <c r="W81" s="43" t="s">
        <v>925</v>
      </c>
      <c r="X81" s="43"/>
      <c r="Y81" s="145" t="s">
        <v>926</v>
      </c>
      <c r="Z81" s="440"/>
      <c r="AB81" s="209" t="s">
        <v>13</v>
      </c>
      <c r="AC81" s="476">
        <v>1</v>
      </c>
      <c r="AD81" s="480"/>
    </row>
    <row r="82" customHeight="1" spans="1:30">
      <c r="A82" s="112">
        <v>80</v>
      </c>
      <c r="B82" s="113"/>
      <c r="C82" s="43" t="s">
        <v>280</v>
      </c>
      <c r="D82" s="43" t="s">
        <v>838</v>
      </c>
      <c r="E82" s="43" t="s">
        <v>307</v>
      </c>
      <c r="F82" s="43">
        <v>2021</v>
      </c>
      <c r="G82" s="43" t="s">
        <v>74</v>
      </c>
      <c r="H82" s="43" t="s">
        <v>927</v>
      </c>
      <c r="I82" s="43" t="s">
        <v>928</v>
      </c>
      <c r="J82" s="43" t="s">
        <v>929</v>
      </c>
      <c r="K82" s="43">
        <v>20041116</v>
      </c>
      <c r="L82" s="43">
        <v>5634</v>
      </c>
      <c r="M82" s="43" t="s">
        <v>930</v>
      </c>
      <c r="N82" s="43" t="s">
        <v>931</v>
      </c>
      <c r="O82" s="134">
        <v>1056</v>
      </c>
      <c r="P82" s="43">
        <v>212</v>
      </c>
      <c r="Q82" s="43" t="s">
        <v>80</v>
      </c>
      <c r="R82" s="43">
        <v>20210101</v>
      </c>
      <c r="S82" s="43">
        <v>20221231</v>
      </c>
      <c r="T82" s="43" t="s">
        <v>932</v>
      </c>
      <c r="U82" s="43" t="s">
        <v>933</v>
      </c>
      <c r="V82" s="43" t="s">
        <v>748</v>
      </c>
      <c r="W82" s="43">
        <v>18930813527</v>
      </c>
      <c r="X82" s="43" t="s">
        <v>169</v>
      </c>
      <c r="Y82" s="43" t="s">
        <v>934</v>
      </c>
      <c r="Z82" s="43"/>
      <c r="AB82" s="209" t="s">
        <v>7</v>
      </c>
      <c r="AC82" s="476">
        <v>1</v>
      </c>
      <c r="AD82" s="480"/>
    </row>
    <row r="83" customHeight="1" spans="1:30">
      <c r="A83" s="112">
        <v>64</v>
      </c>
      <c r="B83" s="113">
        <v>0.59375</v>
      </c>
      <c r="C83" s="43" t="s">
        <v>215</v>
      </c>
      <c r="D83" s="43" t="s">
        <v>751</v>
      </c>
      <c r="E83" s="112">
        <v>4</v>
      </c>
      <c r="F83" s="43">
        <v>2021</v>
      </c>
      <c r="G83" s="43" t="s">
        <v>74</v>
      </c>
      <c r="H83" s="43"/>
      <c r="I83" s="43" t="s">
        <v>935</v>
      </c>
      <c r="J83" s="43" t="s">
        <v>936</v>
      </c>
      <c r="K83" s="43" t="s">
        <v>937</v>
      </c>
      <c r="L83" s="43">
        <v>11374.2032</v>
      </c>
      <c r="M83" s="43" t="s">
        <v>938</v>
      </c>
      <c r="N83" s="43" t="s">
        <v>939</v>
      </c>
      <c r="O83" s="43">
        <v>1200</v>
      </c>
      <c r="P83" s="43">
        <v>200</v>
      </c>
      <c r="Q83" s="43" t="s">
        <v>80</v>
      </c>
      <c r="R83" s="43">
        <v>20210101</v>
      </c>
      <c r="S83" s="43">
        <v>20221231</v>
      </c>
      <c r="T83" s="43" t="s">
        <v>940</v>
      </c>
      <c r="U83" s="43">
        <v>458545586666</v>
      </c>
      <c r="V83" s="43" t="s">
        <v>941</v>
      </c>
      <c r="W83" s="43" t="s">
        <v>942</v>
      </c>
      <c r="X83" s="43"/>
      <c r="Y83" s="140" t="s">
        <v>943</v>
      </c>
      <c r="Z83" s="43"/>
      <c r="AB83" s="209" t="s">
        <v>11</v>
      </c>
      <c r="AC83" s="476">
        <v>1</v>
      </c>
      <c r="AD83" s="480"/>
    </row>
    <row r="84" customHeight="1" spans="1:30">
      <c r="A84" s="112">
        <v>82</v>
      </c>
      <c r="B84" s="113">
        <v>0.46875</v>
      </c>
      <c r="C84" s="466" t="s">
        <v>71</v>
      </c>
      <c r="D84" s="140" t="s">
        <v>191</v>
      </c>
      <c r="E84" s="112">
        <v>2</v>
      </c>
      <c r="F84" s="43" t="s">
        <v>192</v>
      </c>
      <c r="G84" s="43" t="s">
        <v>74</v>
      </c>
      <c r="H84" s="43"/>
      <c r="I84" s="43" t="s">
        <v>944</v>
      </c>
      <c r="J84" s="43" t="s">
        <v>945</v>
      </c>
      <c r="K84" s="43">
        <v>20000727</v>
      </c>
      <c r="L84" s="43">
        <v>3851.8571</v>
      </c>
      <c r="M84" s="43" t="s">
        <v>946</v>
      </c>
      <c r="N84" s="140" t="s">
        <v>947</v>
      </c>
      <c r="O84" s="131">
        <v>1303</v>
      </c>
      <c r="P84" s="168">
        <v>240</v>
      </c>
      <c r="Q84" s="140" t="s">
        <v>80</v>
      </c>
      <c r="R84" s="168">
        <v>20200101</v>
      </c>
      <c r="S84" s="168" t="s">
        <v>147</v>
      </c>
      <c r="T84" s="140" t="s">
        <v>948</v>
      </c>
      <c r="U84" s="140" t="s">
        <v>949</v>
      </c>
      <c r="V84" s="140" t="s">
        <v>950</v>
      </c>
      <c r="W84" s="140" t="s">
        <v>951</v>
      </c>
      <c r="X84" s="140" t="s">
        <v>169</v>
      </c>
      <c r="Y84" s="140" t="s">
        <v>952</v>
      </c>
      <c r="Z84" s="140" t="s">
        <v>671</v>
      </c>
      <c r="AB84" s="209" t="s">
        <v>2</v>
      </c>
      <c r="AC84" s="476">
        <v>1</v>
      </c>
      <c r="AD84" s="480"/>
    </row>
    <row r="85" ht="38.25" customHeight="1" spans="1:30">
      <c r="A85" s="112">
        <v>29</v>
      </c>
      <c r="B85" s="113">
        <v>0.604166666666667</v>
      </c>
      <c r="C85" s="43" t="s">
        <v>215</v>
      </c>
      <c r="D85" s="43" t="s">
        <v>422</v>
      </c>
      <c r="E85" s="112">
        <v>1</v>
      </c>
      <c r="F85" s="43">
        <v>2021</v>
      </c>
      <c r="G85" s="43" t="s">
        <v>74</v>
      </c>
      <c r="H85" s="43"/>
      <c r="I85" s="43" t="s">
        <v>953</v>
      </c>
      <c r="J85" s="43" t="s">
        <v>954</v>
      </c>
      <c r="K85" s="43">
        <v>20150331</v>
      </c>
      <c r="L85" s="43">
        <v>1000</v>
      </c>
      <c r="M85" s="43" t="s">
        <v>955</v>
      </c>
      <c r="N85" s="43" t="s">
        <v>956</v>
      </c>
      <c r="O85" s="43">
        <v>1300</v>
      </c>
      <c r="P85" s="43">
        <v>260</v>
      </c>
      <c r="Q85" s="43" t="s">
        <v>80</v>
      </c>
      <c r="R85" s="43">
        <v>20200901</v>
      </c>
      <c r="S85" s="43">
        <v>20220831</v>
      </c>
      <c r="T85" s="43" t="s">
        <v>957</v>
      </c>
      <c r="U85" s="43" t="s">
        <v>958</v>
      </c>
      <c r="V85" s="43" t="s">
        <v>959</v>
      </c>
      <c r="W85" s="43" t="s">
        <v>960</v>
      </c>
      <c r="X85" s="43" t="s">
        <v>169</v>
      </c>
      <c r="Y85" s="140" t="s">
        <v>961</v>
      </c>
      <c r="Z85" s="43"/>
      <c r="AB85" s="209" t="s">
        <v>11</v>
      </c>
      <c r="AC85" s="476">
        <v>1</v>
      </c>
      <c r="AD85" s="480"/>
    </row>
    <row r="86" customHeight="1" spans="1:29">
      <c r="A86" s="112">
        <v>10</v>
      </c>
      <c r="B86" s="113">
        <v>0.46875</v>
      </c>
      <c r="C86" s="467" t="s">
        <v>190</v>
      </c>
      <c r="D86" s="43" t="s">
        <v>141</v>
      </c>
      <c r="E86" s="112">
        <v>5</v>
      </c>
      <c r="F86" s="43">
        <v>2021</v>
      </c>
      <c r="G86" s="43" t="s">
        <v>74</v>
      </c>
      <c r="H86" s="43"/>
      <c r="I86" s="43" t="s">
        <v>962</v>
      </c>
      <c r="J86" s="43" t="s">
        <v>963</v>
      </c>
      <c r="K86" s="43">
        <v>20161103</v>
      </c>
      <c r="L86" s="122">
        <v>735</v>
      </c>
      <c r="M86" s="43" t="s">
        <v>964</v>
      </c>
      <c r="N86" s="43" t="s">
        <v>965</v>
      </c>
      <c r="O86" s="43">
        <v>1200</v>
      </c>
      <c r="P86" s="43">
        <v>240</v>
      </c>
      <c r="Q86" s="43" t="s">
        <v>80</v>
      </c>
      <c r="R86" s="43">
        <v>20210101</v>
      </c>
      <c r="S86" s="43">
        <v>20221231</v>
      </c>
      <c r="T86" s="43" t="s">
        <v>966</v>
      </c>
      <c r="U86" s="43" t="s">
        <v>967</v>
      </c>
      <c r="V86" s="43" t="s">
        <v>968</v>
      </c>
      <c r="W86" s="43" t="s">
        <v>969</v>
      </c>
      <c r="X86" s="43" t="s">
        <v>970</v>
      </c>
      <c r="Y86" s="140" t="s">
        <v>971</v>
      </c>
      <c r="Z86" s="43"/>
      <c r="AB86" s="209" t="s">
        <v>9</v>
      </c>
      <c r="AC86" s="476">
        <v>1</v>
      </c>
    </row>
    <row r="87" customHeight="1" spans="1:29">
      <c r="A87" s="112">
        <v>85</v>
      </c>
      <c r="B87" s="113"/>
      <c r="C87" s="112" t="s">
        <v>127</v>
      </c>
      <c r="D87" s="140" t="s">
        <v>191</v>
      </c>
      <c r="E87" s="112">
        <v>5</v>
      </c>
      <c r="F87" s="43" t="s">
        <v>192</v>
      </c>
      <c r="G87" s="43" t="s">
        <v>74</v>
      </c>
      <c r="H87" s="43"/>
      <c r="I87" s="43" t="s">
        <v>972</v>
      </c>
      <c r="J87" s="43" t="s">
        <v>973</v>
      </c>
      <c r="K87" s="43">
        <v>20050131</v>
      </c>
      <c r="L87" s="43">
        <v>5000</v>
      </c>
      <c r="M87" s="43" t="s">
        <v>974</v>
      </c>
      <c r="N87" s="140" t="s">
        <v>975</v>
      </c>
      <c r="O87" s="168">
        <v>1200</v>
      </c>
      <c r="P87" s="168">
        <v>240</v>
      </c>
      <c r="Q87" s="140" t="s">
        <v>80</v>
      </c>
      <c r="R87" s="168" t="s">
        <v>81</v>
      </c>
      <c r="S87" s="168" t="s">
        <v>976</v>
      </c>
      <c r="T87" s="140" t="s">
        <v>977</v>
      </c>
      <c r="U87" s="140" t="s">
        <v>978</v>
      </c>
      <c r="V87" s="140" t="s">
        <v>979</v>
      </c>
      <c r="W87" s="140" t="s">
        <v>980</v>
      </c>
      <c r="X87" s="140" t="s">
        <v>169</v>
      </c>
      <c r="Y87" s="140" t="s">
        <v>981</v>
      </c>
      <c r="Z87" s="140" t="s">
        <v>204</v>
      </c>
      <c r="AB87" s="209" t="s">
        <v>5</v>
      </c>
      <c r="AC87" s="476">
        <v>1</v>
      </c>
    </row>
    <row r="88" customHeight="1" spans="1:29">
      <c r="A88" s="112">
        <v>86</v>
      </c>
      <c r="B88" s="113"/>
      <c r="C88" s="43" t="s">
        <v>332</v>
      </c>
      <c r="D88" s="140" t="s">
        <v>191</v>
      </c>
      <c r="E88" s="112">
        <v>6</v>
      </c>
      <c r="F88" s="43" t="s">
        <v>192</v>
      </c>
      <c r="G88" s="43" t="s">
        <v>74</v>
      </c>
      <c r="H88" s="43"/>
      <c r="I88" s="43" t="s">
        <v>982</v>
      </c>
      <c r="J88" s="43" t="s">
        <v>983</v>
      </c>
      <c r="K88" s="43">
        <v>20110112</v>
      </c>
      <c r="L88" s="43">
        <v>2000</v>
      </c>
      <c r="M88" s="43" t="s">
        <v>984</v>
      </c>
      <c r="N88" s="140" t="s">
        <v>985</v>
      </c>
      <c r="O88" s="168">
        <v>1362</v>
      </c>
      <c r="P88" s="168">
        <v>200</v>
      </c>
      <c r="Q88" s="140" t="s">
        <v>80</v>
      </c>
      <c r="R88" s="168">
        <v>20210101</v>
      </c>
      <c r="S88" s="168">
        <v>20221231</v>
      </c>
      <c r="T88" s="140" t="s">
        <v>986</v>
      </c>
      <c r="U88" s="140" t="s">
        <v>987</v>
      </c>
      <c r="V88" s="140" t="s">
        <v>988</v>
      </c>
      <c r="W88" s="140" t="s">
        <v>989</v>
      </c>
      <c r="X88" s="140" t="s">
        <v>169</v>
      </c>
      <c r="Y88" s="140" t="s">
        <v>990</v>
      </c>
      <c r="Z88" s="140"/>
      <c r="AB88" s="209" t="s">
        <v>19</v>
      </c>
      <c r="AC88" s="476">
        <v>1</v>
      </c>
    </row>
    <row r="89" customHeight="1" spans="1:29">
      <c r="A89" s="112">
        <v>87</v>
      </c>
      <c r="B89" s="113"/>
      <c r="C89" s="116" t="s">
        <v>116</v>
      </c>
      <c r="D89" s="140" t="s">
        <v>191</v>
      </c>
      <c r="E89" s="112">
        <v>7</v>
      </c>
      <c r="F89" s="43" t="s">
        <v>192</v>
      </c>
      <c r="G89" s="43" t="s">
        <v>74</v>
      </c>
      <c r="H89" s="43"/>
      <c r="I89" s="43" t="s">
        <v>991</v>
      </c>
      <c r="J89" s="43" t="s">
        <v>992</v>
      </c>
      <c r="K89" s="43">
        <v>20070912</v>
      </c>
      <c r="L89" s="43">
        <v>5489</v>
      </c>
      <c r="M89" s="43" t="s">
        <v>993</v>
      </c>
      <c r="N89" s="140" t="s">
        <v>994</v>
      </c>
      <c r="O89" s="131">
        <v>1360</v>
      </c>
      <c r="P89" s="168">
        <v>270</v>
      </c>
      <c r="Q89" s="140" t="s">
        <v>80</v>
      </c>
      <c r="R89" s="168">
        <v>20210101</v>
      </c>
      <c r="S89" s="168">
        <v>20221231</v>
      </c>
      <c r="T89" s="140" t="s">
        <v>995</v>
      </c>
      <c r="U89" s="140" t="s">
        <v>996</v>
      </c>
      <c r="V89" s="140" t="s">
        <v>997</v>
      </c>
      <c r="W89" s="140" t="s">
        <v>998</v>
      </c>
      <c r="X89" s="140"/>
      <c r="Y89" s="140" t="s">
        <v>999</v>
      </c>
      <c r="Z89" s="140"/>
      <c r="AB89" s="209" t="s">
        <v>17</v>
      </c>
      <c r="AC89" s="476">
        <v>1</v>
      </c>
    </row>
    <row r="90" customHeight="1" spans="1:29">
      <c r="A90" s="112">
        <v>30</v>
      </c>
      <c r="B90" s="113">
        <v>0.614583333333333</v>
      </c>
      <c r="C90" s="43" t="s">
        <v>215</v>
      </c>
      <c r="D90" s="43" t="s">
        <v>422</v>
      </c>
      <c r="E90" s="112">
        <v>2</v>
      </c>
      <c r="F90" s="43">
        <v>2021</v>
      </c>
      <c r="G90" s="43" t="s">
        <v>74</v>
      </c>
      <c r="H90" s="43"/>
      <c r="I90" s="43" t="s">
        <v>1000</v>
      </c>
      <c r="J90" s="43" t="s">
        <v>1001</v>
      </c>
      <c r="K90" s="43">
        <v>20020608</v>
      </c>
      <c r="L90" s="43">
        <v>10778</v>
      </c>
      <c r="M90" s="43" t="s">
        <v>1002</v>
      </c>
      <c r="N90" s="43" t="s">
        <v>1003</v>
      </c>
      <c r="O90" s="43">
        <v>1500</v>
      </c>
      <c r="P90" s="43">
        <v>300</v>
      </c>
      <c r="Q90" s="43" t="s">
        <v>80</v>
      </c>
      <c r="R90" s="43">
        <v>20200901</v>
      </c>
      <c r="S90" s="43">
        <v>20220831</v>
      </c>
      <c r="T90" s="43" t="s">
        <v>1004</v>
      </c>
      <c r="U90" s="43" t="s">
        <v>1005</v>
      </c>
      <c r="V90" s="43" t="s">
        <v>1006</v>
      </c>
      <c r="W90" s="43" t="s">
        <v>1007</v>
      </c>
      <c r="X90" s="43" t="s">
        <v>169</v>
      </c>
      <c r="Y90" s="140" t="s">
        <v>1008</v>
      </c>
      <c r="Z90" s="43"/>
      <c r="AB90" s="209" t="s">
        <v>11</v>
      </c>
      <c r="AC90" s="476">
        <v>1</v>
      </c>
    </row>
    <row r="91" customHeight="1" spans="1:29">
      <c r="A91" s="112">
        <v>71</v>
      </c>
      <c r="B91" s="113">
        <v>0.458333333333333</v>
      </c>
      <c r="C91" s="43" t="s">
        <v>291</v>
      </c>
      <c r="D91" s="43" t="s">
        <v>838</v>
      </c>
      <c r="E91" s="122" t="s">
        <v>73</v>
      </c>
      <c r="F91" s="133">
        <v>2021</v>
      </c>
      <c r="G91" s="133" t="s">
        <v>142</v>
      </c>
      <c r="H91" s="133" t="s">
        <v>1009</v>
      </c>
      <c r="I91" s="43" t="s">
        <v>1010</v>
      </c>
      <c r="J91" s="43" t="s">
        <v>1011</v>
      </c>
      <c r="K91" s="124">
        <v>37747</v>
      </c>
      <c r="L91" s="133">
        <v>3000</v>
      </c>
      <c r="M91" s="43" t="s">
        <v>1012</v>
      </c>
      <c r="N91" s="43" t="s">
        <v>1013</v>
      </c>
      <c r="O91" s="134">
        <v>1193</v>
      </c>
      <c r="P91" s="133">
        <v>240</v>
      </c>
      <c r="Q91" s="133" t="s">
        <v>80</v>
      </c>
      <c r="R91" s="124">
        <v>43983</v>
      </c>
      <c r="S91" s="124">
        <v>44712</v>
      </c>
      <c r="T91" s="43" t="s">
        <v>1014</v>
      </c>
      <c r="U91" s="43" t="s">
        <v>1015</v>
      </c>
      <c r="V91" s="43" t="s">
        <v>1016</v>
      </c>
      <c r="W91" s="43" t="s">
        <v>1017</v>
      </c>
      <c r="X91" s="43" t="s">
        <v>169</v>
      </c>
      <c r="Y91" s="112" t="s">
        <v>1018</v>
      </c>
      <c r="Z91" s="440"/>
      <c r="AB91" s="209" t="s">
        <v>21</v>
      </c>
      <c r="AC91" s="476">
        <v>1</v>
      </c>
    </row>
    <row r="92" customHeight="1" spans="1:29">
      <c r="A92" s="112">
        <v>151</v>
      </c>
      <c r="B92" s="113">
        <v>0.541666666666667</v>
      </c>
      <c r="C92" s="467" t="s">
        <v>190</v>
      </c>
      <c r="D92" s="140" t="s">
        <v>546</v>
      </c>
      <c r="E92" s="112">
        <v>3</v>
      </c>
      <c r="F92" s="133">
        <v>2021</v>
      </c>
      <c r="G92" s="133" t="s">
        <v>74</v>
      </c>
      <c r="H92" s="133"/>
      <c r="I92" s="43" t="s">
        <v>1019</v>
      </c>
      <c r="J92" s="43" t="s">
        <v>1020</v>
      </c>
      <c r="K92" s="133">
        <v>20040409</v>
      </c>
      <c r="L92" s="182">
        <v>12597.3012</v>
      </c>
      <c r="M92" s="43" t="s">
        <v>1021</v>
      </c>
      <c r="N92" s="140" t="s">
        <v>1022</v>
      </c>
      <c r="O92" s="140">
        <v>1800</v>
      </c>
      <c r="P92" s="168">
        <v>270</v>
      </c>
      <c r="Q92" s="140" t="s">
        <v>80</v>
      </c>
      <c r="R92" s="168">
        <v>20210101</v>
      </c>
      <c r="S92" s="168">
        <v>20221231</v>
      </c>
      <c r="T92" s="140" t="s">
        <v>1023</v>
      </c>
      <c r="U92" s="140" t="s">
        <v>1024</v>
      </c>
      <c r="V92" s="140" t="s">
        <v>1025</v>
      </c>
      <c r="W92" s="140" t="s">
        <v>1026</v>
      </c>
      <c r="X92" s="140" t="s">
        <v>1027</v>
      </c>
      <c r="Y92" s="140" t="s">
        <v>1028</v>
      </c>
      <c r="Z92" s="140" t="s">
        <v>556</v>
      </c>
      <c r="AA92" s="476"/>
      <c r="AB92" s="209" t="s">
        <v>9</v>
      </c>
      <c r="AC92" s="476">
        <v>1</v>
      </c>
    </row>
    <row r="93" customHeight="1" spans="1:29">
      <c r="A93" s="112">
        <v>73</v>
      </c>
      <c r="B93" s="113">
        <v>0.46875</v>
      </c>
      <c r="C93" s="43" t="s">
        <v>291</v>
      </c>
      <c r="D93" s="43" t="s">
        <v>838</v>
      </c>
      <c r="E93" s="43" t="s">
        <v>322</v>
      </c>
      <c r="F93" s="133">
        <v>2021</v>
      </c>
      <c r="G93" s="133" t="s">
        <v>74</v>
      </c>
      <c r="H93" s="133" t="s">
        <v>1029</v>
      </c>
      <c r="I93" s="43" t="s">
        <v>1030</v>
      </c>
      <c r="J93" s="43" t="s">
        <v>1031</v>
      </c>
      <c r="K93" s="43" t="s">
        <v>1032</v>
      </c>
      <c r="L93" s="43" t="s">
        <v>1033</v>
      </c>
      <c r="M93" s="43" t="s">
        <v>1034</v>
      </c>
      <c r="N93" s="43" t="s">
        <v>1035</v>
      </c>
      <c r="O93" s="134">
        <v>1347</v>
      </c>
      <c r="P93" s="131">
        <v>260</v>
      </c>
      <c r="Q93" s="43" t="s">
        <v>80</v>
      </c>
      <c r="R93" s="43" t="s">
        <v>81</v>
      </c>
      <c r="S93" s="43" t="s">
        <v>147</v>
      </c>
      <c r="T93" s="43" t="s">
        <v>1036</v>
      </c>
      <c r="U93" s="43" t="s">
        <v>1037</v>
      </c>
      <c r="V93" s="43" t="s">
        <v>1038</v>
      </c>
      <c r="W93" s="43" t="s">
        <v>1039</v>
      </c>
      <c r="X93" s="43"/>
      <c r="Y93" s="43" t="s">
        <v>1040</v>
      </c>
      <c r="Z93" s="440"/>
      <c r="AB93" s="209" t="s">
        <v>21</v>
      </c>
      <c r="AC93" s="476">
        <v>1</v>
      </c>
    </row>
    <row r="94" customHeight="1" spans="1:29">
      <c r="A94" s="112">
        <v>155</v>
      </c>
      <c r="B94" s="113">
        <v>0.541666666666667</v>
      </c>
      <c r="C94" s="466" t="s">
        <v>71</v>
      </c>
      <c r="D94" s="140" t="s">
        <v>546</v>
      </c>
      <c r="E94" s="112">
        <v>7</v>
      </c>
      <c r="F94" s="133">
        <v>2021</v>
      </c>
      <c r="G94" s="484" t="s">
        <v>74</v>
      </c>
      <c r="H94" s="484"/>
      <c r="I94" s="474" t="s">
        <v>1041</v>
      </c>
      <c r="J94" s="43" t="s">
        <v>1042</v>
      </c>
      <c r="K94" s="485">
        <v>19900827</v>
      </c>
      <c r="L94" s="486">
        <v>538468.1945</v>
      </c>
      <c r="M94" s="474" t="s">
        <v>1043</v>
      </c>
      <c r="N94" s="140" t="s">
        <v>1044</v>
      </c>
      <c r="O94" s="140">
        <v>1100</v>
      </c>
      <c r="P94" s="168">
        <v>110</v>
      </c>
      <c r="Q94" s="140" t="s">
        <v>80</v>
      </c>
      <c r="R94" s="168">
        <v>20200801</v>
      </c>
      <c r="S94" s="168">
        <v>20211231</v>
      </c>
      <c r="T94" s="140" t="s">
        <v>1045</v>
      </c>
      <c r="U94" s="140" t="s">
        <v>1046</v>
      </c>
      <c r="V94" s="140" t="s">
        <v>1047</v>
      </c>
      <c r="W94" s="140" t="s">
        <v>1048</v>
      </c>
      <c r="X94" s="140" t="s">
        <v>169</v>
      </c>
      <c r="Y94" s="140" t="s">
        <v>1049</v>
      </c>
      <c r="Z94" s="140"/>
      <c r="AA94" s="476"/>
      <c r="AB94" s="209" t="s">
        <v>2</v>
      </c>
      <c r="AC94" s="476">
        <v>1</v>
      </c>
    </row>
    <row r="95" customHeight="1" spans="1:29">
      <c r="A95" s="112">
        <v>89</v>
      </c>
      <c r="B95" s="113">
        <v>0.541666666666667</v>
      </c>
      <c r="C95" s="43" t="s">
        <v>291</v>
      </c>
      <c r="D95" s="43" t="s">
        <v>486</v>
      </c>
      <c r="E95" s="112">
        <v>1</v>
      </c>
      <c r="F95" s="43">
        <v>2021</v>
      </c>
      <c r="G95" s="43" t="s">
        <v>156</v>
      </c>
      <c r="H95" s="43"/>
      <c r="I95" s="43" t="s">
        <v>1050</v>
      </c>
      <c r="J95" s="43" t="s">
        <v>1051</v>
      </c>
      <c r="K95" s="43">
        <v>35345</v>
      </c>
      <c r="L95" s="43">
        <v>122448.75</v>
      </c>
      <c r="M95" s="43" t="s">
        <v>1052</v>
      </c>
      <c r="N95" s="43" t="s">
        <v>1053</v>
      </c>
      <c r="O95" s="43">
        <v>1350</v>
      </c>
      <c r="P95" s="43">
        <v>270</v>
      </c>
      <c r="Q95" s="43" t="s">
        <v>80</v>
      </c>
      <c r="R95" s="43">
        <v>44197</v>
      </c>
      <c r="S95" s="43">
        <v>44926</v>
      </c>
      <c r="T95" s="43" t="s">
        <v>1054</v>
      </c>
      <c r="U95" s="43" t="s">
        <v>1055</v>
      </c>
      <c r="V95" s="43" t="s">
        <v>1056</v>
      </c>
      <c r="W95" s="43" t="s">
        <v>1057</v>
      </c>
      <c r="X95" s="43" t="s">
        <v>169</v>
      </c>
      <c r="Y95" s="140" t="s">
        <v>1058</v>
      </c>
      <c r="Z95" s="43"/>
      <c r="AB95" s="209" t="s">
        <v>21</v>
      </c>
      <c r="AC95" s="476">
        <v>1</v>
      </c>
    </row>
    <row r="96" customHeight="1" spans="1:29">
      <c r="A96" s="112">
        <v>47</v>
      </c>
      <c r="B96" s="113">
        <v>0.552083333333333</v>
      </c>
      <c r="C96" s="467" t="s">
        <v>190</v>
      </c>
      <c r="D96" s="43" t="s">
        <v>497</v>
      </c>
      <c r="E96" s="43" t="s">
        <v>383</v>
      </c>
      <c r="F96" s="175">
        <v>2021</v>
      </c>
      <c r="G96" s="175" t="s">
        <v>156</v>
      </c>
      <c r="H96" s="43"/>
      <c r="I96" s="43" t="s">
        <v>1059</v>
      </c>
      <c r="J96" s="174" t="s">
        <v>1060</v>
      </c>
      <c r="K96" s="175">
        <v>20180316</v>
      </c>
      <c r="L96" s="163">
        <v>10000</v>
      </c>
      <c r="M96" s="43" t="s">
        <v>1061</v>
      </c>
      <c r="N96" s="43" t="s">
        <v>1062</v>
      </c>
      <c r="O96" s="161">
        <v>1400</v>
      </c>
      <c r="P96" s="43">
        <v>280</v>
      </c>
      <c r="Q96" s="133" t="s">
        <v>80</v>
      </c>
      <c r="R96" s="112">
        <v>20201001</v>
      </c>
      <c r="S96" s="112">
        <v>20220901</v>
      </c>
      <c r="T96" s="43" t="s">
        <v>1063</v>
      </c>
      <c r="U96" s="144" t="s">
        <v>1064</v>
      </c>
      <c r="V96" s="43" t="s">
        <v>1065</v>
      </c>
      <c r="W96" s="43" t="s">
        <v>1066</v>
      </c>
      <c r="X96" s="43" t="s">
        <v>169</v>
      </c>
      <c r="Y96" s="43" t="s">
        <v>1067</v>
      </c>
      <c r="Z96" s="43"/>
      <c r="AB96" s="209" t="s">
        <v>9</v>
      </c>
      <c r="AC96" s="476">
        <v>1</v>
      </c>
    </row>
    <row r="97" customHeight="1" spans="1:30">
      <c r="A97" s="112">
        <v>91</v>
      </c>
      <c r="B97" s="113">
        <v>0.552083333333333</v>
      </c>
      <c r="C97" s="43" t="s">
        <v>291</v>
      </c>
      <c r="D97" s="43" t="s">
        <v>486</v>
      </c>
      <c r="E97" s="112">
        <v>3</v>
      </c>
      <c r="F97" s="43">
        <v>2021</v>
      </c>
      <c r="G97" s="43" t="s">
        <v>569</v>
      </c>
      <c r="H97" s="43"/>
      <c r="I97" s="43" t="s">
        <v>1068</v>
      </c>
      <c r="J97" s="43" t="s">
        <v>1069</v>
      </c>
      <c r="K97" s="43">
        <v>43229</v>
      </c>
      <c r="L97" s="43">
        <v>3000</v>
      </c>
      <c r="M97" s="43" t="s">
        <v>1070</v>
      </c>
      <c r="N97" s="43" t="s">
        <v>1071</v>
      </c>
      <c r="O97" s="43">
        <v>1300</v>
      </c>
      <c r="P97" s="43">
        <v>200</v>
      </c>
      <c r="Q97" s="43" t="s">
        <v>80</v>
      </c>
      <c r="R97" s="43">
        <v>43983</v>
      </c>
      <c r="S97" s="43">
        <v>44712</v>
      </c>
      <c r="T97" s="43" t="s">
        <v>1072</v>
      </c>
      <c r="U97" s="43" t="s">
        <v>1073</v>
      </c>
      <c r="V97" s="43" t="s">
        <v>1074</v>
      </c>
      <c r="W97" s="43" t="s">
        <v>1075</v>
      </c>
      <c r="X97" s="43" t="s">
        <v>169</v>
      </c>
      <c r="Y97" s="140" t="s">
        <v>1076</v>
      </c>
      <c r="Z97" s="43"/>
      <c r="AB97" s="209" t="s">
        <v>21</v>
      </c>
      <c r="AC97" s="476">
        <v>1</v>
      </c>
      <c r="AD97" s="480"/>
    </row>
    <row r="98" customHeight="1" spans="1:30">
      <c r="A98" s="112">
        <v>93</v>
      </c>
      <c r="B98" s="113">
        <v>0.5625</v>
      </c>
      <c r="C98" s="43" t="s">
        <v>291</v>
      </c>
      <c r="D98" s="43" t="s">
        <v>486</v>
      </c>
      <c r="E98" s="112">
        <v>5</v>
      </c>
      <c r="F98" s="43">
        <v>2021</v>
      </c>
      <c r="G98" s="43" t="s">
        <v>156</v>
      </c>
      <c r="H98" s="43"/>
      <c r="I98" s="43" t="s">
        <v>1077</v>
      </c>
      <c r="J98" s="43" t="s">
        <v>1078</v>
      </c>
      <c r="K98" s="43">
        <v>40114</v>
      </c>
      <c r="L98" s="43">
        <v>5000</v>
      </c>
      <c r="M98" s="43" t="s">
        <v>1079</v>
      </c>
      <c r="N98" s="43" t="s">
        <v>1080</v>
      </c>
      <c r="O98" s="43">
        <v>1263</v>
      </c>
      <c r="P98" s="43">
        <v>200</v>
      </c>
      <c r="Q98" s="43" t="s">
        <v>80</v>
      </c>
      <c r="R98" s="43">
        <v>44197</v>
      </c>
      <c r="S98" s="43">
        <v>44926</v>
      </c>
      <c r="T98" s="43" t="s">
        <v>1081</v>
      </c>
      <c r="U98" s="43" t="s">
        <v>1082</v>
      </c>
      <c r="V98" s="43" t="s">
        <v>1083</v>
      </c>
      <c r="W98" s="43" t="s">
        <v>1084</v>
      </c>
      <c r="X98" s="43" t="s">
        <v>1085</v>
      </c>
      <c r="Y98" s="140" t="s">
        <v>1086</v>
      </c>
      <c r="Z98" s="43"/>
      <c r="AB98" s="209" t="s">
        <v>21</v>
      </c>
      <c r="AC98" s="476">
        <v>1</v>
      </c>
      <c r="AD98" s="480"/>
    </row>
    <row r="99" customHeight="1" spans="1:30">
      <c r="A99" s="112">
        <v>97</v>
      </c>
      <c r="B99" s="113"/>
      <c r="C99" s="43" t="s">
        <v>332</v>
      </c>
      <c r="D99" s="140" t="s">
        <v>650</v>
      </c>
      <c r="E99" s="112">
        <v>3</v>
      </c>
      <c r="F99" s="43">
        <v>2021</v>
      </c>
      <c r="G99" s="43" t="s">
        <v>156</v>
      </c>
      <c r="H99" s="43"/>
      <c r="I99" s="43" t="s">
        <v>1087</v>
      </c>
      <c r="J99" s="43" t="s">
        <v>1088</v>
      </c>
      <c r="K99" s="43">
        <v>35395</v>
      </c>
      <c r="L99" s="43">
        <v>148859.59</v>
      </c>
      <c r="M99" s="43" t="s">
        <v>1089</v>
      </c>
      <c r="N99" s="140" t="s">
        <v>1090</v>
      </c>
      <c r="O99" s="140">
        <v>1600</v>
      </c>
      <c r="P99" s="140">
        <v>300</v>
      </c>
      <c r="Q99" s="140" t="s">
        <v>80</v>
      </c>
      <c r="R99" s="184">
        <v>44197</v>
      </c>
      <c r="S99" s="184">
        <v>44926</v>
      </c>
      <c r="T99" s="140" t="s">
        <v>1091</v>
      </c>
      <c r="U99" s="140" t="s">
        <v>1092</v>
      </c>
      <c r="V99" s="140" t="s">
        <v>1093</v>
      </c>
      <c r="W99" s="140" t="s">
        <v>1094</v>
      </c>
      <c r="X99" s="140" t="s">
        <v>169</v>
      </c>
      <c r="Y99" s="140" t="s">
        <v>1095</v>
      </c>
      <c r="Z99" s="140"/>
      <c r="AB99" s="209" t="s">
        <v>19</v>
      </c>
      <c r="AC99" s="476">
        <v>1</v>
      </c>
      <c r="AD99" s="480"/>
    </row>
    <row r="100" customHeight="1" spans="1:30">
      <c r="A100" s="112">
        <v>48</v>
      </c>
      <c r="B100" s="113">
        <v>0.5625</v>
      </c>
      <c r="C100" s="467" t="s">
        <v>190</v>
      </c>
      <c r="D100" s="43" t="s">
        <v>497</v>
      </c>
      <c r="E100" s="43" t="s">
        <v>307</v>
      </c>
      <c r="F100" s="175">
        <v>2021</v>
      </c>
      <c r="G100" s="175" t="s">
        <v>156</v>
      </c>
      <c r="H100" s="43"/>
      <c r="I100" s="43" t="s">
        <v>1096</v>
      </c>
      <c r="J100" s="487" t="s">
        <v>1097</v>
      </c>
      <c r="K100" s="487">
        <v>20181228</v>
      </c>
      <c r="L100" s="123">
        <v>10000</v>
      </c>
      <c r="M100" s="133" t="s">
        <v>1098</v>
      </c>
      <c r="N100" s="133" t="s">
        <v>1099</v>
      </c>
      <c r="O100" s="161">
        <v>1500</v>
      </c>
      <c r="P100" s="43">
        <v>300</v>
      </c>
      <c r="Q100" s="133" t="s">
        <v>80</v>
      </c>
      <c r="R100" s="112">
        <v>20201101</v>
      </c>
      <c r="S100" s="206">
        <v>20221101</v>
      </c>
      <c r="T100" s="488" t="s">
        <v>522</v>
      </c>
      <c r="U100" s="133" t="s">
        <v>1100</v>
      </c>
      <c r="V100" s="133" t="s">
        <v>1101</v>
      </c>
      <c r="W100" s="133">
        <v>13729218076</v>
      </c>
      <c r="X100" s="43" t="s">
        <v>169</v>
      </c>
      <c r="Y100" s="43" t="s">
        <v>1102</v>
      </c>
      <c r="Z100" s="43"/>
      <c r="AB100" s="209" t="s">
        <v>9</v>
      </c>
      <c r="AC100" s="476">
        <v>1</v>
      </c>
      <c r="AD100" s="480"/>
    </row>
    <row r="101" customHeight="1" spans="1:30">
      <c r="A101" s="112">
        <v>99</v>
      </c>
      <c r="B101" s="113"/>
      <c r="C101" s="43" t="s">
        <v>332</v>
      </c>
      <c r="D101" s="140" t="s">
        <v>650</v>
      </c>
      <c r="E101" s="112">
        <v>5</v>
      </c>
      <c r="F101" s="43">
        <v>2021</v>
      </c>
      <c r="G101" s="43" t="s">
        <v>156</v>
      </c>
      <c r="H101" s="43"/>
      <c r="I101" s="43" t="s">
        <v>1103</v>
      </c>
      <c r="J101" s="43" t="s">
        <v>1104</v>
      </c>
      <c r="K101" s="43">
        <v>39273</v>
      </c>
      <c r="L101" s="43">
        <v>2775</v>
      </c>
      <c r="M101" s="43" t="s">
        <v>1105</v>
      </c>
      <c r="N101" s="140" t="s">
        <v>1106</v>
      </c>
      <c r="O101" s="140">
        <v>1600.5</v>
      </c>
      <c r="P101" s="140">
        <v>295</v>
      </c>
      <c r="Q101" s="140" t="s">
        <v>80</v>
      </c>
      <c r="R101" s="184">
        <v>44075</v>
      </c>
      <c r="S101" s="184">
        <v>44804</v>
      </c>
      <c r="T101" s="140" t="s">
        <v>655</v>
      </c>
      <c r="U101" s="140" t="s">
        <v>1107</v>
      </c>
      <c r="V101" s="140" t="s">
        <v>1108</v>
      </c>
      <c r="W101" s="140" t="s">
        <v>1109</v>
      </c>
      <c r="X101" s="140" t="s">
        <v>169</v>
      </c>
      <c r="Y101" s="140" t="s">
        <v>1110</v>
      </c>
      <c r="Z101" s="140"/>
      <c r="AB101" s="209" t="s">
        <v>19</v>
      </c>
      <c r="AC101" s="476">
        <v>1</v>
      </c>
      <c r="AD101" s="480"/>
    </row>
    <row r="102" s="110" customFormat="1" customHeight="1" spans="1:30">
      <c r="A102" s="112">
        <v>65</v>
      </c>
      <c r="B102" s="113">
        <v>0.572916666666667</v>
      </c>
      <c r="C102" s="43" t="s">
        <v>291</v>
      </c>
      <c r="D102" s="43" t="s">
        <v>751</v>
      </c>
      <c r="E102" s="112">
        <v>5</v>
      </c>
      <c r="F102" s="43">
        <v>2021</v>
      </c>
      <c r="G102" s="43" t="s">
        <v>74</v>
      </c>
      <c r="H102" s="43" t="s">
        <v>11</v>
      </c>
      <c r="I102" s="43" t="s">
        <v>1111</v>
      </c>
      <c r="J102" s="43" t="s">
        <v>1112</v>
      </c>
      <c r="K102" s="43">
        <v>19941222</v>
      </c>
      <c r="L102" s="43">
        <v>16000</v>
      </c>
      <c r="M102" s="43" t="s">
        <v>1113</v>
      </c>
      <c r="N102" s="43" t="s">
        <v>1114</v>
      </c>
      <c r="O102" s="43">
        <v>1260</v>
      </c>
      <c r="P102" s="43">
        <v>200</v>
      </c>
      <c r="Q102" s="43" t="s">
        <v>80</v>
      </c>
      <c r="R102" s="43">
        <v>20201201</v>
      </c>
      <c r="S102" s="43">
        <v>20221231</v>
      </c>
      <c r="T102" s="43" t="s">
        <v>1115</v>
      </c>
      <c r="U102" s="43">
        <v>796294292601574</v>
      </c>
      <c r="V102" s="43" t="s">
        <v>1116</v>
      </c>
      <c r="W102" s="43" t="s">
        <v>1117</v>
      </c>
      <c r="X102" s="43" t="s">
        <v>304</v>
      </c>
      <c r="Y102" s="140" t="s">
        <v>1118</v>
      </c>
      <c r="Z102" s="43"/>
      <c r="AA102" s="492" t="s">
        <v>11</v>
      </c>
      <c r="AB102" s="209" t="s">
        <v>21</v>
      </c>
      <c r="AC102" s="476">
        <v>1</v>
      </c>
      <c r="AD102" s="480"/>
    </row>
    <row r="103" customHeight="1" spans="1:30">
      <c r="A103" s="112">
        <v>101</v>
      </c>
      <c r="B103" s="113"/>
      <c r="C103" s="116" t="s">
        <v>116</v>
      </c>
      <c r="D103" s="140" t="s">
        <v>650</v>
      </c>
      <c r="E103" s="112">
        <v>7</v>
      </c>
      <c r="F103" s="43">
        <v>2021</v>
      </c>
      <c r="G103" s="43" t="s">
        <v>156</v>
      </c>
      <c r="H103" s="43"/>
      <c r="I103" s="43" t="s">
        <v>1119</v>
      </c>
      <c r="J103" s="43" t="s">
        <v>1120</v>
      </c>
      <c r="K103" s="43">
        <v>41249</v>
      </c>
      <c r="L103" s="43">
        <v>1000</v>
      </c>
      <c r="M103" s="43" t="s">
        <v>1121</v>
      </c>
      <c r="N103" s="140" t="s">
        <v>1122</v>
      </c>
      <c r="O103" s="140">
        <v>1330</v>
      </c>
      <c r="P103" s="140">
        <v>260</v>
      </c>
      <c r="Q103" s="140" t="s">
        <v>80</v>
      </c>
      <c r="R103" s="184">
        <v>44059</v>
      </c>
      <c r="S103" s="184">
        <v>44788</v>
      </c>
      <c r="T103" s="140" t="s">
        <v>1123</v>
      </c>
      <c r="U103" s="140" t="s">
        <v>1124</v>
      </c>
      <c r="V103" s="140" t="s">
        <v>1125</v>
      </c>
      <c r="W103" s="140" t="s">
        <v>1126</v>
      </c>
      <c r="X103" s="140" t="s">
        <v>169</v>
      </c>
      <c r="Y103" s="140" t="s">
        <v>1127</v>
      </c>
      <c r="Z103" s="140"/>
      <c r="AB103" s="209" t="s">
        <v>17</v>
      </c>
      <c r="AC103" s="476">
        <v>1</v>
      </c>
      <c r="AD103" s="480"/>
    </row>
    <row r="104" customHeight="1" spans="1:30">
      <c r="A104" s="112">
        <v>102</v>
      </c>
      <c r="B104" s="113"/>
      <c r="C104" s="112" t="s">
        <v>127</v>
      </c>
      <c r="D104" s="140" t="s">
        <v>650</v>
      </c>
      <c r="E104" s="112">
        <v>8</v>
      </c>
      <c r="F104" s="43">
        <v>2021</v>
      </c>
      <c r="G104" s="43" t="s">
        <v>156</v>
      </c>
      <c r="H104" s="43"/>
      <c r="I104" s="43" t="s">
        <v>1128</v>
      </c>
      <c r="J104" s="43" t="s">
        <v>1129</v>
      </c>
      <c r="K104" s="43">
        <v>42483</v>
      </c>
      <c r="L104" s="43">
        <v>5000</v>
      </c>
      <c r="M104" s="43" t="s">
        <v>1130</v>
      </c>
      <c r="N104" s="140" t="s">
        <v>1131</v>
      </c>
      <c r="O104" s="140">
        <v>1206.79</v>
      </c>
      <c r="P104" s="140">
        <v>200</v>
      </c>
      <c r="Q104" s="140" t="s">
        <v>80</v>
      </c>
      <c r="R104" s="184">
        <v>44166</v>
      </c>
      <c r="S104" s="184">
        <v>44712</v>
      </c>
      <c r="T104" s="140" t="s">
        <v>1132</v>
      </c>
      <c r="U104" s="140" t="s">
        <v>1133</v>
      </c>
      <c r="V104" s="140" t="s">
        <v>1134</v>
      </c>
      <c r="W104" s="140" t="s">
        <v>1135</v>
      </c>
      <c r="X104" s="140" t="s">
        <v>169</v>
      </c>
      <c r="Y104" s="140" t="s">
        <v>1136</v>
      </c>
      <c r="Z104" s="140"/>
      <c r="AB104" s="209" t="s">
        <v>5</v>
      </c>
      <c r="AC104" s="476">
        <v>1</v>
      </c>
      <c r="AD104" s="480"/>
    </row>
    <row r="105" customHeight="1" spans="1:30">
      <c r="A105" s="112">
        <v>103</v>
      </c>
      <c r="B105" s="113"/>
      <c r="C105" s="43" t="s">
        <v>280</v>
      </c>
      <c r="D105" s="140" t="s">
        <v>650</v>
      </c>
      <c r="E105" s="112">
        <v>9</v>
      </c>
      <c r="F105" s="43">
        <v>2021</v>
      </c>
      <c r="G105" s="43" t="s">
        <v>156</v>
      </c>
      <c r="H105" s="43"/>
      <c r="I105" s="43" t="s">
        <v>1137</v>
      </c>
      <c r="J105" s="43" t="s">
        <v>1138</v>
      </c>
      <c r="K105" s="43">
        <v>41648</v>
      </c>
      <c r="L105" s="43">
        <v>636.3636</v>
      </c>
      <c r="M105" s="43" t="s">
        <v>1139</v>
      </c>
      <c r="N105" s="140" t="s">
        <v>1140</v>
      </c>
      <c r="O105" s="140">
        <v>1600</v>
      </c>
      <c r="P105" s="140">
        <v>300</v>
      </c>
      <c r="Q105" s="140" t="s">
        <v>80</v>
      </c>
      <c r="R105" s="184">
        <v>44197</v>
      </c>
      <c r="S105" s="184">
        <v>44926</v>
      </c>
      <c r="T105" s="140" t="s">
        <v>655</v>
      </c>
      <c r="U105" s="140" t="s">
        <v>1141</v>
      </c>
      <c r="V105" s="140" t="s">
        <v>1142</v>
      </c>
      <c r="W105" s="140" t="s">
        <v>1143</v>
      </c>
      <c r="X105" s="140" t="s">
        <v>1144</v>
      </c>
      <c r="Y105" s="140" t="s">
        <v>1145</v>
      </c>
      <c r="Z105" s="140"/>
      <c r="AB105" s="209" t="s">
        <v>7</v>
      </c>
      <c r="AC105" s="476">
        <v>1</v>
      </c>
      <c r="AD105" s="480"/>
    </row>
    <row r="106" customHeight="1" spans="1:30">
      <c r="A106" s="112">
        <v>98</v>
      </c>
      <c r="B106" s="113">
        <v>0.572916666666667</v>
      </c>
      <c r="C106" s="467" t="s">
        <v>190</v>
      </c>
      <c r="D106" s="140" t="s">
        <v>650</v>
      </c>
      <c r="E106" s="112">
        <v>4</v>
      </c>
      <c r="F106" s="43">
        <v>2021</v>
      </c>
      <c r="G106" s="43" t="s">
        <v>569</v>
      </c>
      <c r="H106" s="43"/>
      <c r="I106" s="43" t="s">
        <v>1146</v>
      </c>
      <c r="J106" s="43" t="s">
        <v>1147</v>
      </c>
      <c r="K106" s="43">
        <v>40631</v>
      </c>
      <c r="L106" s="122">
        <v>7012</v>
      </c>
      <c r="M106" s="43" t="s">
        <v>1148</v>
      </c>
      <c r="N106" s="140" t="s">
        <v>1149</v>
      </c>
      <c r="O106" s="140">
        <v>2000</v>
      </c>
      <c r="P106" s="140">
        <v>300</v>
      </c>
      <c r="Q106" s="140" t="s">
        <v>80</v>
      </c>
      <c r="R106" s="112">
        <v>20200820</v>
      </c>
      <c r="S106" s="112">
        <v>20221231</v>
      </c>
      <c r="T106" s="140" t="s">
        <v>1150</v>
      </c>
      <c r="U106" s="140" t="s">
        <v>1151</v>
      </c>
      <c r="V106" s="140" t="s">
        <v>1152</v>
      </c>
      <c r="W106" s="140" t="s">
        <v>1153</v>
      </c>
      <c r="X106" s="140" t="s">
        <v>1154</v>
      </c>
      <c r="Y106" s="140" t="s">
        <v>1155</v>
      </c>
      <c r="Z106" s="140"/>
      <c r="AB106" s="209" t="s">
        <v>9</v>
      </c>
      <c r="AC106" s="476">
        <v>1</v>
      </c>
      <c r="AD106" s="480"/>
    </row>
    <row r="107" customHeight="1" spans="1:30">
      <c r="A107" s="112">
        <v>105</v>
      </c>
      <c r="B107" s="113"/>
      <c r="C107" s="112" t="s">
        <v>89</v>
      </c>
      <c r="D107" s="140" t="s">
        <v>650</v>
      </c>
      <c r="E107" s="112">
        <v>11</v>
      </c>
      <c r="F107" s="43">
        <v>2021</v>
      </c>
      <c r="G107" s="43" t="s">
        <v>156</v>
      </c>
      <c r="H107" s="43"/>
      <c r="I107" s="43" t="s">
        <v>1156</v>
      </c>
      <c r="J107" s="43" t="s">
        <v>1157</v>
      </c>
      <c r="K107" s="43">
        <v>38637</v>
      </c>
      <c r="L107" s="43" t="s">
        <v>1158</v>
      </c>
      <c r="M107" s="43" t="s">
        <v>1159</v>
      </c>
      <c r="N107" s="140" t="s">
        <v>1160</v>
      </c>
      <c r="O107" s="140">
        <v>2100</v>
      </c>
      <c r="P107" s="140">
        <v>300</v>
      </c>
      <c r="Q107" s="140" t="s">
        <v>80</v>
      </c>
      <c r="R107" s="112">
        <v>44075</v>
      </c>
      <c r="S107" s="112">
        <v>44804</v>
      </c>
      <c r="T107" s="140" t="s">
        <v>1161</v>
      </c>
      <c r="U107" s="140" t="s">
        <v>1162</v>
      </c>
      <c r="V107" s="140" t="s">
        <v>1163</v>
      </c>
      <c r="W107" s="140" t="s">
        <v>1164</v>
      </c>
      <c r="X107" s="140" t="s">
        <v>169</v>
      </c>
      <c r="Y107" s="140" t="s">
        <v>1165</v>
      </c>
      <c r="Z107" s="140"/>
      <c r="AB107" s="209" t="s">
        <v>15</v>
      </c>
      <c r="AC107" s="476">
        <v>1</v>
      </c>
      <c r="AD107" s="480"/>
    </row>
    <row r="108" customHeight="1" spans="1:30">
      <c r="A108" s="112">
        <v>106</v>
      </c>
      <c r="B108" s="113"/>
      <c r="C108" s="43" t="s">
        <v>280</v>
      </c>
      <c r="D108" s="140" t="s">
        <v>650</v>
      </c>
      <c r="E108" s="112">
        <v>12</v>
      </c>
      <c r="F108" s="43">
        <v>2021</v>
      </c>
      <c r="G108" s="43" t="s">
        <v>156</v>
      </c>
      <c r="H108" s="43"/>
      <c r="I108" s="43" t="s">
        <v>1166</v>
      </c>
      <c r="J108" s="43" t="s">
        <v>1167</v>
      </c>
      <c r="K108" s="43">
        <v>42009</v>
      </c>
      <c r="L108" s="43">
        <v>133000</v>
      </c>
      <c r="M108" s="43" t="s">
        <v>1168</v>
      </c>
      <c r="N108" s="140" t="s">
        <v>1169</v>
      </c>
      <c r="O108" s="140">
        <v>2432</v>
      </c>
      <c r="P108" s="140">
        <v>300</v>
      </c>
      <c r="Q108" s="140" t="s">
        <v>80</v>
      </c>
      <c r="R108" s="112">
        <v>44075</v>
      </c>
      <c r="S108" s="112">
        <v>44742</v>
      </c>
      <c r="T108" s="140" t="s">
        <v>1170</v>
      </c>
      <c r="U108" s="140" t="s">
        <v>1171</v>
      </c>
      <c r="V108" s="140" t="s">
        <v>1172</v>
      </c>
      <c r="W108" s="140" t="s">
        <v>1173</v>
      </c>
      <c r="X108" s="140" t="s">
        <v>169</v>
      </c>
      <c r="Y108" s="140" t="s">
        <v>1174</v>
      </c>
      <c r="Z108" s="140"/>
      <c r="AB108" s="209" t="s">
        <v>7</v>
      </c>
      <c r="AC108" s="476">
        <v>1</v>
      </c>
      <c r="AD108" s="480"/>
    </row>
    <row r="109" customHeight="1" spans="1:30">
      <c r="A109" s="112">
        <v>107</v>
      </c>
      <c r="B109" s="113"/>
      <c r="C109" s="43" t="s">
        <v>280</v>
      </c>
      <c r="D109" s="140" t="s">
        <v>650</v>
      </c>
      <c r="E109" s="112">
        <v>13</v>
      </c>
      <c r="F109" s="43">
        <v>2021</v>
      </c>
      <c r="G109" s="43" t="s">
        <v>156</v>
      </c>
      <c r="H109" s="43"/>
      <c r="I109" s="43" t="s">
        <v>1175</v>
      </c>
      <c r="J109" s="43" t="s">
        <v>1176</v>
      </c>
      <c r="K109" s="43">
        <v>37718</v>
      </c>
      <c r="L109" s="43">
        <v>13892.66</v>
      </c>
      <c r="M109" s="43" t="s">
        <v>1177</v>
      </c>
      <c r="N109" s="140" t="s">
        <v>1178</v>
      </c>
      <c r="O109" s="140">
        <v>2500</v>
      </c>
      <c r="P109" s="140">
        <v>300</v>
      </c>
      <c r="Q109" s="140" t="s">
        <v>80</v>
      </c>
      <c r="R109" s="112">
        <v>44059</v>
      </c>
      <c r="S109" s="112">
        <v>44788</v>
      </c>
      <c r="T109" s="140" t="s">
        <v>1179</v>
      </c>
      <c r="U109" s="140" t="s">
        <v>1180</v>
      </c>
      <c r="V109" s="140" t="s">
        <v>1181</v>
      </c>
      <c r="W109" s="140" t="s">
        <v>1182</v>
      </c>
      <c r="X109" s="140" t="s">
        <v>169</v>
      </c>
      <c r="Y109" s="140" t="s">
        <v>1183</v>
      </c>
      <c r="Z109" s="140"/>
      <c r="AB109" s="209" t="s">
        <v>7</v>
      </c>
      <c r="AC109" s="476">
        <v>1</v>
      </c>
      <c r="AD109" s="480"/>
    </row>
    <row r="110" customHeight="1" spans="1:30">
      <c r="A110" s="112">
        <v>108</v>
      </c>
      <c r="B110" s="113"/>
      <c r="C110" s="43" t="s">
        <v>280</v>
      </c>
      <c r="D110" s="140" t="s">
        <v>650</v>
      </c>
      <c r="E110" s="112">
        <v>14</v>
      </c>
      <c r="F110" s="43">
        <v>2021</v>
      </c>
      <c r="G110" s="43" t="s">
        <v>156</v>
      </c>
      <c r="H110" s="43"/>
      <c r="I110" s="43" t="s">
        <v>1184</v>
      </c>
      <c r="J110" s="43" t="s">
        <v>1185</v>
      </c>
      <c r="K110" s="43">
        <v>38019</v>
      </c>
      <c r="L110" s="43">
        <v>6200</v>
      </c>
      <c r="M110" s="43" t="s">
        <v>1186</v>
      </c>
      <c r="N110" s="140" t="s">
        <v>1187</v>
      </c>
      <c r="O110" s="140">
        <v>2000</v>
      </c>
      <c r="P110" s="140">
        <v>300</v>
      </c>
      <c r="Q110" s="140" t="s">
        <v>80</v>
      </c>
      <c r="R110" s="112">
        <v>44197</v>
      </c>
      <c r="S110" s="112">
        <v>44926</v>
      </c>
      <c r="T110" s="140" t="s">
        <v>1188</v>
      </c>
      <c r="U110" s="140" t="s">
        <v>1189</v>
      </c>
      <c r="V110" s="140" t="s">
        <v>1190</v>
      </c>
      <c r="W110" s="140" t="s">
        <v>1191</v>
      </c>
      <c r="X110" s="140" t="s">
        <v>169</v>
      </c>
      <c r="Y110" s="140" t="s">
        <v>1192</v>
      </c>
      <c r="Z110" s="140"/>
      <c r="AB110" s="209" t="s">
        <v>7</v>
      </c>
      <c r="AC110" s="476">
        <v>1</v>
      </c>
      <c r="AD110" s="480"/>
    </row>
    <row r="111" customHeight="1" spans="1:30">
      <c r="A111" s="112">
        <v>109</v>
      </c>
      <c r="B111" s="113"/>
      <c r="C111" s="112" t="s">
        <v>101</v>
      </c>
      <c r="D111" s="140" t="s">
        <v>650</v>
      </c>
      <c r="E111" s="112">
        <v>15</v>
      </c>
      <c r="F111" s="43">
        <v>2021</v>
      </c>
      <c r="G111" s="43" t="s">
        <v>156</v>
      </c>
      <c r="H111" s="43"/>
      <c r="I111" s="43" t="s">
        <v>1193</v>
      </c>
      <c r="J111" s="43" t="s">
        <v>1194</v>
      </c>
      <c r="K111" s="43">
        <v>42831</v>
      </c>
      <c r="L111" s="43">
        <v>8000</v>
      </c>
      <c r="M111" s="43" t="s">
        <v>1195</v>
      </c>
      <c r="N111" s="140" t="s">
        <v>1196</v>
      </c>
      <c r="O111" s="140">
        <v>1300</v>
      </c>
      <c r="P111" s="140">
        <v>260</v>
      </c>
      <c r="Q111" s="140" t="s">
        <v>80</v>
      </c>
      <c r="R111" s="112">
        <v>44063</v>
      </c>
      <c r="S111" s="112">
        <v>44792</v>
      </c>
      <c r="T111" s="140" t="s">
        <v>1197</v>
      </c>
      <c r="U111" s="140" t="s">
        <v>1198</v>
      </c>
      <c r="V111" s="140" t="s">
        <v>1199</v>
      </c>
      <c r="W111" s="140" t="s">
        <v>1200</v>
      </c>
      <c r="X111" s="140" t="s">
        <v>169</v>
      </c>
      <c r="Y111" s="140" t="s">
        <v>1201</v>
      </c>
      <c r="Z111" s="140"/>
      <c r="AB111" s="209" t="s">
        <v>13</v>
      </c>
      <c r="AC111" s="476">
        <v>1</v>
      </c>
      <c r="AD111" s="480"/>
    </row>
    <row r="112" customHeight="1" spans="1:30">
      <c r="A112" s="112">
        <v>110</v>
      </c>
      <c r="B112" s="113"/>
      <c r="C112" s="116" t="s">
        <v>116</v>
      </c>
      <c r="D112" s="140" t="s">
        <v>650</v>
      </c>
      <c r="E112" s="112">
        <v>16</v>
      </c>
      <c r="F112" s="43">
        <v>2021</v>
      </c>
      <c r="G112" s="43" t="s">
        <v>156</v>
      </c>
      <c r="H112" s="43"/>
      <c r="I112" s="43" t="s">
        <v>1202</v>
      </c>
      <c r="J112" s="43" t="s">
        <v>1203</v>
      </c>
      <c r="K112" s="43">
        <v>39737</v>
      </c>
      <c r="L112" s="43">
        <v>146000</v>
      </c>
      <c r="M112" s="43" t="s">
        <v>1204</v>
      </c>
      <c r="N112" s="140" t="s">
        <v>1205</v>
      </c>
      <c r="O112" s="140">
        <v>2067</v>
      </c>
      <c r="P112" s="140">
        <v>300</v>
      </c>
      <c r="Q112" s="140" t="s">
        <v>80</v>
      </c>
      <c r="R112" s="112">
        <v>44105</v>
      </c>
      <c r="S112" s="112">
        <v>44834</v>
      </c>
      <c r="T112" s="140" t="s">
        <v>1206</v>
      </c>
      <c r="U112" s="140" t="s">
        <v>1207</v>
      </c>
      <c r="V112" s="140" t="s">
        <v>1208</v>
      </c>
      <c r="W112" s="140" t="s">
        <v>1209</v>
      </c>
      <c r="X112" s="140" t="s">
        <v>169</v>
      </c>
      <c r="Y112" s="140" t="s">
        <v>1210</v>
      </c>
      <c r="Z112" s="140"/>
      <c r="AB112" s="209" t="s">
        <v>17</v>
      </c>
      <c r="AC112" s="476">
        <v>1</v>
      </c>
      <c r="AD112" s="480"/>
    </row>
    <row r="113" customHeight="1" spans="1:30">
      <c r="A113" s="112">
        <v>111</v>
      </c>
      <c r="B113" s="113"/>
      <c r="C113" s="43" t="s">
        <v>332</v>
      </c>
      <c r="D113" s="140" t="s">
        <v>650</v>
      </c>
      <c r="E113" s="112">
        <v>17</v>
      </c>
      <c r="F113" s="43">
        <v>2021</v>
      </c>
      <c r="G113" s="43" t="s">
        <v>156</v>
      </c>
      <c r="H113" s="43"/>
      <c r="I113" s="43" t="s">
        <v>1211</v>
      </c>
      <c r="J113" s="43" t="s">
        <v>1212</v>
      </c>
      <c r="K113" s="43">
        <v>43363</v>
      </c>
      <c r="L113" s="133">
        <v>334.959</v>
      </c>
      <c r="M113" s="43" t="s">
        <v>1213</v>
      </c>
      <c r="N113" s="140" t="s">
        <v>1214</v>
      </c>
      <c r="O113" s="140">
        <v>1850</v>
      </c>
      <c r="P113" s="140">
        <v>300</v>
      </c>
      <c r="Q113" s="140" t="s">
        <v>80</v>
      </c>
      <c r="R113" s="112">
        <v>44197</v>
      </c>
      <c r="S113" s="112">
        <v>44926</v>
      </c>
      <c r="T113" s="140" t="s">
        <v>1132</v>
      </c>
      <c r="U113" s="140" t="s">
        <v>1215</v>
      </c>
      <c r="V113" s="140" t="s">
        <v>1216</v>
      </c>
      <c r="W113" s="140" t="s">
        <v>1217</v>
      </c>
      <c r="X113" s="140" t="s">
        <v>1218</v>
      </c>
      <c r="Y113" s="140" t="s">
        <v>1219</v>
      </c>
      <c r="Z113" s="140"/>
      <c r="AB113" s="209" t="s">
        <v>19</v>
      </c>
      <c r="AC113" s="476">
        <v>1</v>
      </c>
      <c r="AD113" s="480"/>
    </row>
    <row r="114" s="110" customFormat="1" customHeight="1" spans="1:30">
      <c r="A114" s="116">
        <v>112</v>
      </c>
      <c r="B114" s="113"/>
      <c r="C114" s="116" t="s">
        <v>116</v>
      </c>
      <c r="D114" s="122" t="s">
        <v>650</v>
      </c>
      <c r="E114" s="116">
        <v>18</v>
      </c>
      <c r="F114" s="122">
        <v>2021</v>
      </c>
      <c r="G114" s="122" t="s">
        <v>156</v>
      </c>
      <c r="H114" s="122"/>
      <c r="I114" s="122" t="s">
        <v>1220</v>
      </c>
      <c r="J114" s="122" t="s">
        <v>1221</v>
      </c>
      <c r="K114" s="122">
        <v>39441</v>
      </c>
      <c r="L114" s="122" t="s">
        <v>1222</v>
      </c>
      <c r="M114" s="122" t="s">
        <v>1223</v>
      </c>
      <c r="N114" s="122" t="s">
        <v>1224</v>
      </c>
      <c r="O114" s="122">
        <v>1510</v>
      </c>
      <c r="P114" s="122">
        <v>200</v>
      </c>
      <c r="Q114" s="122" t="s">
        <v>80</v>
      </c>
      <c r="R114" s="112">
        <v>44136</v>
      </c>
      <c r="S114" s="112">
        <v>44865</v>
      </c>
      <c r="T114" s="122" t="s">
        <v>1225</v>
      </c>
      <c r="U114" s="122" t="s">
        <v>1226</v>
      </c>
      <c r="V114" s="122" t="s">
        <v>1227</v>
      </c>
      <c r="W114" s="122" t="s">
        <v>1228</v>
      </c>
      <c r="X114" s="122" t="s">
        <v>169</v>
      </c>
      <c r="Y114" s="158" t="s">
        <v>1229</v>
      </c>
      <c r="Z114" s="122"/>
      <c r="AA114" s="170"/>
      <c r="AB114" s="209" t="s">
        <v>17</v>
      </c>
      <c r="AC114" s="479">
        <v>1</v>
      </c>
      <c r="AD114" s="480"/>
    </row>
    <row r="115" customHeight="1" spans="1:30">
      <c r="A115" s="112">
        <v>113</v>
      </c>
      <c r="B115" s="113"/>
      <c r="C115" s="43" t="s">
        <v>332</v>
      </c>
      <c r="D115" s="43" t="s">
        <v>650</v>
      </c>
      <c r="E115" s="112">
        <v>19</v>
      </c>
      <c r="F115" s="43">
        <v>2021</v>
      </c>
      <c r="G115" s="43" t="s">
        <v>569</v>
      </c>
      <c r="H115" s="43"/>
      <c r="I115" s="43" t="s">
        <v>1230</v>
      </c>
      <c r="J115" s="43" t="s">
        <v>1231</v>
      </c>
      <c r="K115" s="43">
        <v>39646</v>
      </c>
      <c r="L115" s="133">
        <v>9000</v>
      </c>
      <c r="M115" s="43" t="s">
        <v>1232</v>
      </c>
      <c r="N115" s="43" t="s">
        <v>1233</v>
      </c>
      <c r="O115" s="43">
        <v>2000</v>
      </c>
      <c r="P115" s="43">
        <v>300</v>
      </c>
      <c r="Q115" s="43" t="s">
        <v>80</v>
      </c>
      <c r="R115" s="112">
        <v>44197</v>
      </c>
      <c r="S115" s="112">
        <v>44926</v>
      </c>
      <c r="T115" s="43" t="s">
        <v>1234</v>
      </c>
      <c r="U115" s="43" t="s">
        <v>1235</v>
      </c>
      <c r="V115" s="43" t="s">
        <v>1236</v>
      </c>
      <c r="W115" s="43" t="s">
        <v>1237</v>
      </c>
      <c r="X115" s="43" t="s">
        <v>169</v>
      </c>
      <c r="Y115" s="140" t="s">
        <v>1238</v>
      </c>
      <c r="Z115" s="43"/>
      <c r="AB115" s="209" t="s">
        <v>19</v>
      </c>
      <c r="AC115" s="476">
        <v>1</v>
      </c>
      <c r="AD115" s="480"/>
    </row>
    <row r="116" customHeight="1" spans="1:30">
      <c r="A116" s="112">
        <v>114</v>
      </c>
      <c r="B116" s="113"/>
      <c r="C116" s="43" t="s">
        <v>332</v>
      </c>
      <c r="D116" s="43" t="s">
        <v>650</v>
      </c>
      <c r="E116" s="112">
        <v>20</v>
      </c>
      <c r="F116" s="43">
        <v>2021</v>
      </c>
      <c r="G116" s="43" t="s">
        <v>156</v>
      </c>
      <c r="H116" s="43"/>
      <c r="I116" s="43" t="s">
        <v>1239</v>
      </c>
      <c r="J116" s="43" t="s">
        <v>1240</v>
      </c>
      <c r="K116" s="43">
        <v>40415</v>
      </c>
      <c r="L116" s="43">
        <v>10000</v>
      </c>
      <c r="M116" s="43" t="s">
        <v>1241</v>
      </c>
      <c r="N116" s="43" t="s">
        <v>1242</v>
      </c>
      <c r="O116" s="43">
        <v>1518.6</v>
      </c>
      <c r="P116" s="43">
        <v>300</v>
      </c>
      <c r="Q116" s="43" t="s">
        <v>80</v>
      </c>
      <c r="R116" s="112">
        <v>44197</v>
      </c>
      <c r="S116" s="112">
        <v>44926</v>
      </c>
      <c r="T116" s="43" t="s">
        <v>1243</v>
      </c>
      <c r="U116" s="43" t="s">
        <v>1244</v>
      </c>
      <c r="V116" s="43" t="s">
        <v>1245</v>
      </c>
      <c r="W116" s="43" t="s">
        <v>1246</v>
      </c>
      <c r="X116" s="43" t="s">
        <v>169</v>
      </c>
      <c r="Y116" s="140" t="s">
        <v>1247</v>
      </c>
      <c r="Z116" s="43"/>
      <c r="AB116" s="209" t="s">
        <v>19</v>
      </c>
      <c r="AC116" s="476">
        <v>1</v>
      </c>
      <c r="AD116" s="480"/>
    </row>
    <row r="117" customHeight="1" spans="1:30">
      <c r="A117" s="112">
        <v>115</v>
      </c>
      <c r="B117" s="113"/>
      <c r="C117" s="112" t="s">
        <v>127</v>
      </c>
      <c r="D117" s="43" t="s">
        <v>260</v>
      </c>
      <c r="E117" s="112">
        <v>1</v>
      </c>
      <c r="F117" s="43">
        <v>2021</v>
      </c>
      <c r="G117" s="43" t="s">
        <v>74</v>
      </c>
      <c r="H117" s="43"/>
      <c r="I117" s="43" t="s">
        <v>1248</v>
      </c>
      <c r="J117" s="43" t="s">
        <v>1249</v>
      </c>
      <c r="K117" s="43">
        <v>20020823</v>
      </c>
      <c r="L117" s="43">
        <v>10000</v>
      </c>
      <c r="M117" s="43" t="s">
        <v>1250</v>
      </c>
      <c r="N117" s="43" t="s">
        <v>1251</v>
      </c>
      <c r="O117" s="43">
        <v>1459</v>
      </c>
      <c r="P117" s="43">
        <v>280</v>
      </c>
      <c r="Q117" s="43" t="s">
        <v>80</v>
      </c>
      <c r="R117" s="112">
        <v>20201001</v>
      </c>
      <c r="S117" s="112">
        <v>20220930</v>
      </c>
      <c r="T117" s="43" t="s">
        <v>1252</v>
      </c>
      <c r="U117" s="43" t="s">
        <v>1253</v>
      </c>
      <c r="V117" s="43" t="s">
        <v>1254</v>
      </c>
      <c r="W117" s="43" t="s">
        <v>1255</v>
      </c>
      <c r="X117" s="43" t="s">
        <v>169</v>
      </c>
      <c r="Y117" s="140" t="s">
        <v>1256</v>
      </c>
      <c r="Z117" s="43"/>
      <c r="AB117" s="209" t="s">
        <v>5</v>
      </c>
      <c r="AC117" s="476">
        <v>1</v>
      </c>
      <c r="AD117" s="480"/>
    </row>
    <row r="118" customHeight="1" spans="1:30">
      <c r="A118" s="112">
        <v>7</v>
      </c>
      <c r="B118" s="113">
        <v>0.552083333333333</v>
      </c>
      <c r="C118" s="466" t="s">
        <v>71</v>
      </c>
      <c r="D118" s="43" t="s">
        <v>141</v>
      </c>
      <c r="E118" s="112">
        <v>2</v>
      </c>
      <c r="F118" s="43">
        <v>2021</v>
      </c>
      <c r="G118" s="43" t="s">
        <v>74</v>
      </c>
      <c r="H118" s="43"/>
      <c r="I118" s="43" t="s">
        <v>1257</v>
      </c>
      <c r="J118" s="43" t="s">
        <v>1258</v>
      </c>
      <c r="K118" s="43">
        <v>20131107</v>
      </c>
      <c r="L118" s="43">
        <v>5112.75</v>
      </c>
      <c r="M118" s="43" t="s">
        <v>1259</v>
      </c>
      <c r="N118" s="43" t="s">
        <v>1260</v>
      </c>
      <c r="O118" s="168">
        <v>1554.15</v>
      </c>
      <c r="P118" s="43">
        <v>300</v>
      </c>
      <c r="Q118" s="43" t="s">
        <v>80</v>
      </c>
      <c r="R118" s="43">
        <v>20201001</v>
      </c>
      <c r="S118" s="43">
        <v>20221031</v>
      </c>
      <c r="T118" s="43" t="s">
        <v>1261</v>
      </c>
      <c r="U118" s="43" t="s">
        <v>1262</v>
      </c>
      <c r="V118" s="43" t="s">
        <v>1263</v>
      </c>
      <c r="W118" s="43" t="s">
        <v>1264</v>
      </c>
      <c r="X118" s="43" t="s">
        <v>152</v>
      </c>
      <c r="Y118" s="140" t="s">
        <v>1265</v>
      </c>
      <c r="Z118" s="43"/>
      <c r="AB118" s="209" t="s">
        <v>2</v>
      </c>
      <c r="AC118" s="476">
        <v>1</v>
      </c>
      <c r="AD118" s="480"/>
    </row>
    <row r="119" customHeight="1" spans="1:30">
      <c r="A119" s="112">
        <v>117</v>
      </c>
      <c r="B119" s="113"/>
      <c r="C119" s="112" t="s">
        <v>127</v>
      </c>
      <c r="D119" s="43" t="s">
        <v>260</v>
      </c>
      <c r="E119" s="112">
        <v>3</v>
      </c>
      <c r="F119" s="43">
        <v>2021</v>
      </c>
      <c r="G119" s="43" t="s">
        <v>74</v>
      </c>
      <c r="H119" s="43"/>
      <c r="I119" s="43" t="s">
        <v>1266</v>
      </c>
      <c r="J119" s="43" t="s">
        <v>1267</v>
      </c>
      <c r="K119" s="43" t="s">
        <v>1268</v>
      </c>
      <c r="L119" s="43">
        <v>3000</v>
      </c>
      <c r="M119" s="43" t="s">
        <v>1269</v>
      </c>
      <c r="N119" s="43" t="s">
        <v>1270</v>
      </c>
      <c r="O119" s="43">
        <v>1600</v>
      </c>
      <c r="P119" s="43">
        <v>300</v>
      </c>
      <c r="Q119" s="43" t="s">
        <v>80</v>
      </c>
      <c r="R119" s="112" t="s">
        <v>1271</v>
      </c>
      <c r="S119" s="112">
        <v>20221231</v>
      </c>
      <c r="T119" s="43" t="s">
        <v>1272</v>
      </c>
      <c r="U119" s="43" t="s">
        <v>1273</v>
      </c>
      <c r="V119" s="43" t="s">
        <v>1274</v>
      </c>
      <c r="W119" s="43" t="s">
        <v>1275</v>
      </c>
      <c r="X119" s="43" t="s">
        <v>169</v>
      </c>
      <c r="Y119" s="140" t="s">
        <v>1276</v>
      </c>
      <c r="Z119" s="43"/>
      <c r="AB119" s="209" t="s">
        <v>5</v>
      </c>
      <c r="AC119" s="476">
        <v>1</v>
      </c>
      <c r="AD119" s="480"/>
    </row>
    <row r="120" customHeight="1" spans="1:30">
      <c r="A120" s="112">
        <v>16</v>
      </c>
      <c r="B120" s="113">
        <v>0.5625</v>
      </c>
      <c r="C120" s="466" t="s">
        <v>71</v>
      </c>
      <c r="D120" s="43" t="s">
        <v>141</v>
      </c>
      <c r="E120" s="112">
        <v>11</v>
      </c>
      <c r="F120" s="43">
        <v>2021</v>
      </c>
      <c r="G120" s="43" t="s">
        <v>74</v>
      </c>
      <c r="H120" s="43"/>
      <c r="I120" s="43" t="s">
        <v>1277</v>
      </c>
      <c r="J120" s="43" t="s">
        <v>1278</v>
      </c>
      <c r="K120" s="43">
        <v>20160817</v>
      </c>
      <c r="L120" s="43">
        <v>10000</v>
      </c>
      <c r="M120" s="43" t="s">
        <v>1279</v>
      </c>
      <c r="N120" s="43" t="s">
        <v>1280</v>
      </c>
      <c r="O120" s="43">
        <v>1216</v>
      </c>
      <c r="P120" s="131">
        <v>240</v>
      </c>
      <c r="Q120" s="43" t="s">
        <v>80</v>
      </c>
      <c r="R120" s="43" t="s">
        <v>633</v>
      </c>
      <c r="S120" s="43" t="s">
        <v>223</v>
      </c>
      <c r="T120" s="43" t="s">
        <v>1281</v>
      </c>
      <c r="U120" s="43" t="s">
        <v>1282</v>
      </c>
      <c r="V120" s="43" t="s">
        <v>1283</v>
      </c>
      <c r="W120" s="43" t="s">
        <v>1284</v>
      </c>
      <c r="X120" s="43" t="s">
        <v>152</v>
      </c>
      <c r="Y120" s="140" t="s">
        <v>1285</v>
      </c>
      <c r="Z120" s="43"/>
      <c r="AB120" s="209" t="s">
        <v>2</v>
      </c>
      <c r="AC120" s="476">
        <v>1</v>
      </c>
      <c r="AD120" s="480"/>
    </row>
    <row r="121" customHeight="1" spans="1:30">
      <c r="A121" s="39">
        <v>17</v>
      </c>
      <c r="B121" s="113">
        <v>0.572916666666667</v>
      </c>
      <c r="C121" s="466" t="s">
        <v>71</v>
      </c>
      <c r="D121" s="40" t="s">
        <v>141</v>
      </c>
      <c r="E121" s="39">
        <v>12</v>
      </c>
      <c r="F121" s="40">
        <v>2021</v>
      </c>
      <c r="G121" s="40" t="s">
        <v>74</v>
      </c>
      <c r="H121" s="40"/>
      <c r="I121" s="40" t="s">
        <v>1286</v>
      </c>
      <c r="J121" s="40" t="s">
        <v>1287</v>
      </c>
      <c r="K121" s="40">
        <v>20170724</v>
      </c>
      <c r="L121" s="40">
        <v>1000</v>
      </c>
      <c r="M121" s="40" t="s">
        <v>1288</v>
      </c>
      <c r="N121" s="40" t="s">
        <v>1289</v>
      </c>
      <c r="O121" s="40">
        <v>1570.7</v>
      </c>
      <c r="P121" s="40">
        <v>200</v>
      </c>
      <c r="Q121" s="40" t="s">
        <v>80</v>
      </c>
      <c r="R121" s="40">
        <v>20210101</v>
      </c>
      <c r="S121" s="40">
        <v>20221231</v>
      </c>
      <c r="T121" s="40" t="s">
        <v>1290</v>
      </c>
      <c r="U121" s="40" t="s">
        <v>1291</v>
      </c>
      <c r="V121" s="40" t="s">
        <v>1292</v>
      </c>
      <c r="W121" s="40" t="s">
        <v>1293</v>
      </c>
      <c r="X121" s="40" t="s">
        <v>1294</v>
      </c>
      <c r="Y121" s="38" t="s">
        <v>1295</v>
      </c>
      <c r="Z121" s="40" t="s">
        <v>126</v>
      </c>
      <c r="AA121" s="481"/>
      <c r="AB121" s="209" t="s">
        <v>2</v>
      </c>
      <c r="AC121" s="476">
        <v>1</v>
      </c>
      <c r="AD121" s="480"/>
    </row>
    <row r="122" customHeight="1" spans="1:29">
      <c r="A122" s="112">
        <v>104</v>
      </c>
      <c r="B122" s="113">
        <v>0.583333333333333</v>
      </c>
      <c r="C122" s="467" t="s">
        <v>190</v>
      </c>
      <c r="D122" s="140" t="s">
        <v>650</v>
      </c>
      <c r="E122" s="112">
        <v>10</v>
      </c>
      <c r="F122" s="43">
        <v>2021</v>
      </c>
      <c r="G122" s="43" t="s">
        <v>156</v>
      </c>
      <c r="H122" s="43"/>
      <c r="I122" s="43" t="s">
        <v>1296</v>
      </c>
      <c r="J122" s="43" t="s">
        <v>1297</v>
      </c>
      <c r="K122" s="43">
        <v>43061</v>
      </c>
      <c r="L122" s="122" t="s">
        <v>1298</v>
      </c>
      <c r="M122" s="43" t="s">
        <v>1299</v>
      </c>
      <c r="N122" s="140" t="s">
        <v>1300</v>
      </c>
      <c r="O122" s="140">
        <v>1205</v>
      </c>
      <c r="P122" s="140">
        <v>240</v>
      </c>
      <c r="Q122" s="140" t="s">
        <v>80</v>
      </c>
      <c r="R122" s="112">
        <v>20210101</v>
      </c>
      <c r="S122" s="112">
        <v>20221231</v>
      </c>
      <c r="T122" s="140" t="s">
        <v>1301</v>
      </c>
      <c r="U122" s="140" t="s">
        <v>1302</v>
      </c>
      <c r="V122" s="140" t="s">
        <v>1303</v>
      </c>
      <c r="W122" s="140" t="s">
        <v>1304</v>
      </c>
      <c r="X122" s="140" t="s">
        <v>1305</v>
      </c>
      <c r="Y122" s="140" t="s">
        <v>1306</v>
      </c>
      <c r="Z122" s="140"/>
      <c r="AB122" s="209" t="s">
        <v>9</v>
      </c>
      <c r="AC122" s="476">
        <v>1</v>
      </c>
    </row>
    <row r="123" customHeight="1" spans="1:29">
      <c r="A123" s="112">
        <v>121</v>
      </c>
      <c r="B123" s="113"/>
      <c r="C123" s="116" t="s">
        <v>116</v>
      </c>
      <c r="D123" s="43" t="s">
        <v>260</v>
      </c>
      <c r="E123" s="112">
        <v>7</v>
      </c>
      <c r="F123" s="43">
        <v>2021</v>
      </c>
      <c r="G123" s="43" t="s">
        <v>74</v>
      </c>
      <c r="H123" s="43"/>
      <c r="I123" s="43" t="s">
        <v>1307</v>
      </c>
      <c r="J123" s="43" t="s">
        <v>1308</v>
      </c>
      <c r="K123" s="43" t="s">
        <v>1309</v>
      </c>
      <c r="L123" s="43">
        <v>4475500</v>
      </c>
      <c r="M123" s="43" t="s">
        <v>1310</v>
      </c>
      <c r="N123" s="43" t="s">
        <v>1311</v>
      </c>
      <c r="O123" s="43">
        <v>2000</v>
      </c>
      <c r="P123" s="43">
        <v>300</v>
      </c>
      <c r="Q123" s="43" t="s">
        <v>80</v>
      </c>
      <c r="R123" s="43" t="s">
        <v>298</v>
      </c>
      <c r="S123" s="43" t="s">
        <v>583</v>
      </c>
      <c r="T123" s="43" t="s">
        <v>1312</v>
      </c>
      <c r="U123" s="43" t="s">
        <v>1313</v>
      </c>
      <c r="V123" s="43" t="s">
        <v>1314</v>
      </c>
      <c r="W123" s="43" t="s">
        <v>1315</v>
      </c>
      <c r="X123" s="43" t="s">
        <v>169</v>
      </c>
      <c r="Y123" s="140" t="s">
        <v>1316</v>
      </c>
      <c r="Z123" s="43"/>
      <c r="AB123" s="209" t="s">
        <v>17</v>
      </c>
      <c r="AC123" s="476">
        <v>1</v>
      </c>
    </row>
    <row r="124" customHeight="1" spans="1:29">
      <c r="A124" s="112">
        <v>122</v>
      </c>
      <c r="B124" s="113"/>
      <c r="C124" s="112" t="s">
        <v>127</v>
      </c>
      <c r="D124" s="43" t="s">
        <v>260</v>
      </c>
      <c r="E124" s="112">
        <v>8</v>
      </c>
      <c r="F124" s="43">
        <v>2021</v>
      </c>
      <c r="G124" s="43" t="s">
        <v>74</v>
      </c>
      <c r="H124" s="43"/>
      <c r="I124" s="43" t="s">
        <v>1317</v>
      </c>
      <c r="J124" s="43" t="s">
        <v>1318</v>
      </c>
      <c r="K124" s="43">
        <v>20091021</v>
      </c>
      <c r="L124" s="43">
        <v>1000</v>
      </c>
      <c r="M124" s="43" t="s">
        <v>1319</v>
      </c>
      <c r="N124" s="43" t="s">
        <v>1320</v>
      </c>
      <c r="O124" s="43">
        <v>1200</v>
      </c>
      <c r="P124" s="43">
        <v>200</v>
      </c>
      <c r="Q124" s="43" t="s">
        <v>80</v>
      </c>
      <c r="R124" s="43">
        <v>20201201</v>
      </c>
      <c r="S124" s="43">
        <v>20231130</v>
      </c>
      <c r="T124" s="43" t="s">
        <v>1321</v>
      </c>
      <c r="U124" s="43" t="s">
        <v>1322</v>
      </c>
      <c r="V124" s="43" t="s">
        <v>1323</v>
      </c>
      <c r="W124" s="43" t="s">
        <v>1324</v>
      </c>
      <c r="X124" s="43" t="s">
        <v>169</v>
      </c>
      <c r="Y124" s="140" t="s">
        <v>1325</v>
      </c>
      <c r="Z124" s="43"/>
      <c r="AB124" s="209" t="s">
        <v>5</v>
      </c>
      <c r="AC124" s="476">
        <v>1</v>
      </c>
    </row>
    <row r="125" customHeight="1" spans="1:29">
      <c r="A125" s="112">
        <v>123</v>
      </c>
      <c r="B125" s="113"/>
      <c r="C125" s="43" t="s">
        <v>280</v>
      </c>
      <c r="D125" s="43" t="s">
        <v>260</v>
      </c>
      <c r="E125" s="112">
        <v>9</v>
      </c>
      <c r="F125" s="43">
        <v>2021</v>
      </c>
      <c r="G125" s="43" t="s">
        <v>74</v>
      </c>
      <c r="H125" s="43"/>
      <c r="I125" s="43" t="s">
        <v>1326</v>
      </c>
      <c r="J125" s="43" t="s">
        <v>1327</v>
      </c>
      <c r="K125" s="43" t="s">
        <v>1328</v>
      </c>
      <c r="L125" s="43">
        <v>35000</v>
      </c>
      <c r="M125" s="43" t="s">
        <v>1329</v>
      </c>
      <c r="N125" s="43" t="s">
        <v>1330</v>
      </c>
      <c r="O125" s="43">
        <v>1800</v>
      </c>
      <c r="P125" s="43">
        <v>300</v>
      </c>
      <c r="Q125" s="43" t="s">
        <v>80</v>
      </c>
      <c r="R125" s="43" t="s">
        <v>81</v>
      </c>
      <c r="S125" s="43" t="s">
        <v>745</v>
      </c>
      <c r="T125" s="43" t="s">
        <v>1331</v>
      </c>
      <c r="U125" s="43" t="s">
        <v>1332</v>
      </c>
      <c r="V125" s="43" t="s">
        <v>1333</v>
      </c>
      <c r="W125" s="43">
        <v>17321338150</v>
      </c>
      <c r="X125" s="43" t="s">
        <v>169</v>
      </c>
      <c r="Y125" s="140" t="s">
        <v>1334</v>
      </c>
      <c r="Z125" s="43"/>
      <c r="AB125" s="209" t="s">
        <v>7</v>
      </c>
      <c r="AC125" s="476">
        <v>1</v>
      </c>
    </row>
    <row r="126" customHeight="1" spans="1:29">
      <c r="A126" s="112">
        <v>124</v>
      </c>
      <c r="B126" s="113"/>
      <c r="C126" s="116" t="s">
        <v>116</v>
      </c>
      <c r="D126" s="43" t="s">
        <v>260</v>
      </c>
      <c r="E126" s="112">
        <v>10</v>
      </c>
      <c r="F126" s="43">
        <v>2021</v>
      </c>
      <c r="G126" s="43" t="s">
        <v>74</v>
      </c>
      <c r="H126" s="43"/>
      <c r="I126" s="43" t="s">
        <v>1335</v>
      </c>
      <c r="J126" s="43" t="s">
        <v>1336</v>
      </c>
      <c r="K126" s="43" t="s">
        <v>1337</v>
      </c>
      <c r="L126" s="43">
        <v>5185</v>
      </c>
      <c r="M126" s="43" t="s">
        <v>1338</v>
      </c>
      <c r="N126" s="43" t="s">
        <v>1339</v>
      </c>
      <c r="O126" s="43">
        <v>1204</v>
      </c>
      <c r="P126" s="43">
        <v>240</v>
      </c>
      <c r="Q126" s="43" t="s">
        <v>80</v>
      </c>
      <c r="R126" s="43" t="s">
        <v>1340</v>
      </c>
      <c r="S126" s="43" t="s">
        <v>634</v>
      </c>
      <c r="T126" s="43" t="s">
        <v>1341</v>
      </c>
      <c r="U126" s="43" t="s">
        <v>1342</v>
      </c>
      <c r="V126" s="43" t="s">
        <v>1343</v>
      </c>
      <c r="W126" s="43" t="s">
        <v>1344</v>
      </c>
      <c r="X126" s="43" t="s">
        <v>1345</v>
      </c>
      <c r="Y126" s="140" t="s">
        <v>1346</v>
      </c>
      <c r="Z126" s="43"/>
      <c r="AB126" s="209" t="s">
        <v>17</v>
      </c>
      <c r="AC126" s="476">
        <v>1</v>
      </c>
    </row>
    <row r="127" customHeight="1" spans="1:29">
      <c r="A127" s="112">
        <v>32</v>
      </c>
      <c r="B127" s="113">
        <v>0.625</v>
      </c>
      <c r="C127" s="43" t="s">
        <v>215</v>
      </c>
      <c r="D127" s="43" t="s">
        <v>422</v>
      </c>
      <c r="E127" s="112">
        <v>4</v>
      </c>
      <c r="F127" s="43">
        <v>2021</v>
      </c>
      <c r="G127" s="43" t="s">
        <v>74</v>
      </c>
      <c r="H127" s="43"/>
      <c r="I127" s="122" t="s">
        <v>1347</v>
      </c>
      <c r="J127" s="43" t="s">
        <v>1348</v>
      </c>
      <c r="K127" s="43">
        <v>20111214</v>
      </c>
      <c r="L127" s="43">
        <v>5000</v>
      </c>
      <c r="M127" s="43" t="s">
        <v>1349</v>
      </c>
      <c r="N127" s="43" t="s">
        <v>1350</v>
      </c>
      <c r="O127" s="43">
        <v>1500</v>
      </c>
      <c r="P127" s="43">
        <v>300</v>
      </c>
      <c r="Q127" s="43" t="s">
        <v>80</v>
      </c>
      <c r="R127" s="43">
        <v>20201101</v>
      </c>
      <c r="S127" s="43">
        <v>20221131</v>
      </c>
      <c r="T127" s="43" t="s">
        <v>1351</v>
      </c>
      <c r="U127" s="43" t="s">
        <v>1352</v>
      </c>
      <c r="V127" s="43" t="s">
        <v>1353</v>
      </c>
      <c r="W127" s="43" t="s">
        <v>1354</v>
      </c>
      <c r="X127" s="43" t="s">
        <v>169</v>
      </c>
      <c r="Y127" s="140" t="s">
        <v>1355</v>
      </c>
      <c r="Z127" s="43"/>
      <c r="AB127" s="209" t="s">
        <v>11</v>
      </c>
      <c r="AC127" s="476">
        <v>1</v>
      </c>
    </row>
    <row r="128" customHeight="1" spans="1:29">
      <c r="A128" s="112">
        <v>126</v>
      </c>
      <c r="B128" s="113"/>
      <c r="C128" s="43" t="s">
        <v>280</v>
      </c>
      <c r="D128" s="43" t="s">
        <v>260</v>
      </c>
      <c r="E128" s="112">
        <v>12</v>
      </c>
      <c r="F128" s="43">
        <v>2021</v>
      </c>
      <c r="G128" s="43" t="s">
        <v>74</v>
      </c>
      <c r="H128" s="43"/>
      <c r="I128" s="43" t="s">
        <v>1356</v>
      </c>
      <c r="J128" s="43" t="s">
        <v>1357</v>
      </c>
      <c r="K128" s="43">
        <v>20190129</v>
      </c>
      <c r="L128" s="43">
        <v>2457.1429</v>
      </c>
      <c r="M128" s="43" t="s">
        <v>1358</v>
      </c>
      <c r="N128" s="43" t="s">
        <v>1359</v>
      </c>
      <c r="O128" s="43">
        <v>1880</v>
      </c>
      <c r="P128" s="43">
        <v>300</v>
      </c>
      <c r="Q128" s="43" t="s">
        <v>80</v>
      </c>
      <c r="R128" s="43">
        <v>20200701</v>
      </c>
      <c r="S128" s="43">
        <v>20220630</v>
      </c>
      <c r="T128" s="43" t="s">
        <v>1360</v>
      </c>
      <c r="U128" s="43" t="s">
        <v>1361</v>
      </c>
      <c r="V128" s="43" t="s">
        <v>1362</v>
      </c>
      <c r="W128" s="43" t="s">
        <v>1363</v>
      </c>
      <c r="X128" s="43" t="s">
        <v>1364</v>
      </c>
      <c r="Y128" s="158" t="s">
        <v>1365</v>
      </c>
      <c r="Z128" s="140" t="s">
        <v>403</v>
      </c>
      <c r="AB128" s="209" t="s">
        <v>7</v>
      </c>
      <c r="AC128" s="476">
        <v>1</v>
      </c>
    </row>
    <row r="129" customHeight="1" spans="1:29">
      <c r="A129" s="112">
        <v>127</v>
      </c>
      <c r="B129" s="113">
        <v>0.583333333333333</v>
      </c>
      <c r="C129" s="43" t="s">
        <v>291</v>
      </c>
      <c r="D129" s="43" t="s">
        <v>404</v>
      </c>
      <c r="E129" s="112">
        <v>1</v>
      </c>
      <c r="F129" s="43">
        <v>2021</v>
      </c>
      <c r="G129" s="43" t="s">
        <v>156</v>
      </c>
      <c r="H129" s="43"/>
      <c r="I129" s="43" t="s">
        <v>1366</v>
      </c>
      <c r="J129" s="43" t="s">
        <v>1367</v>
      </c>
      <c r="K129" s="43">
        <v>19960527</v>
      </c>
      <c r="L129" s="43">
        <v>5301.4361</v>
      </c>
      <c r="M129" s="43" t="s">
        <v>1368</v>
      </c>
      <c r="N129" s="43" t="s">
        <v>1369</v>
      </c>
      <c r="O129" s="43">
        <v>1800</v>
      </c>
      <c r="P129" s="43">
        <v>300</v>
      </c>
      <c r="Q129" s="43" t="s">
        <v>80</v>
      </c>
      <c r="R129" s="43">
        <v>20200801</v>
      </c>
      <c r="S129" s="43">
        <v>20210730</v>
      </c>
      <c r="T129" s="43" t="s">
        <v>1370</v>
      </c>
      <c r="U129" s="43" t="s">
        <v>1371</v>
      </c>
      <c r="V129" s="43" t="s">
        <v>1372</v>
      </c>
      <c r="W129" s="43" t="s">
        <v>1373</v>
      </c>
      <c r="X129" s="43" t="s">
        <v>1374</v>
      </c>
      <c r="Y129" s="140" t="s">
        <v>1375</v>
      </c>
      <c r="Z129" s="43"/>
      <c r="AB129" s="209" t="s">
        <v>21</v>
      </c>
      <c r="AC129" s="476">
        <v>1</v>
      </c>
    </row>
    <row r="130" customHeight="1" spans="1:29">
      <c r="A130" s="112">
        <v>20</v>
      </c>
      <c r="B130" s="113">
        <v>0.635416666666667</v>
      </c>
      <c r="C130" s="43" t="s">
        <v>215</v>
      </c>
      <c r="D130" s="43" t="s">
        <v>321</v>
      </c>
      <c r="E130" s="43" t="s">
        <v>507</v>
      </c>
      <c r="F130" s="43">
        <v>2021</v>
      </c>
      <c r="G130" s="43" t="s">
        <v>142</v>
      </c>
      <c r="H130" s="43"/>
      <c r="I130" s="43" t="s">
        <v>1376</v>
      </c>
      <c r="J130" s="43" t="s">
        <v>1377</v>
      </c>
      <c r="K130" s="43">
        <v>20180604</v>
      </c>
      <c r="L130" s="43">
        <v>5000</v>
      </c>
      <c r="M130" s="43" t="s">
        <v>1378</v>
      </c>
      <c r="N130" s="43" t="s">
        <v>1379</v>
      </c>
      <c r="O130" s="43">
        <v>1800</v>
      </c>
      <c r="P130" s="131">
        <v>300</v>
      </c>
      <c r="Q130" s="43" t="s">
        <v>80</v>
      </c>
      <c r="R130" s="43">
        <v>20200701</v>
      </c>
      <c r="S130" s="43">
        <v>20220730</v>
      </c>
      <c r="T130" s="43" t="s">
        <v>1380</v>
      </c>
      <c r="U130" s="43" t="s">
        <v>1381</v>
      </c>
      <c r="V130" s="43" t="s">
        <v>1382</v>
      </c>
      <c r="W130" s="43" t="s">
        <v>1383</v>
      </c>
      <c r="X130" s="43" t="s">
        <v>169</v>
      </c>
      <c r="Y130" s="140" t="s">
        <v>1384</v>
      </c>
      <c r="Z130" s="43"/>
      <c r="AA130" s="232">
        <v>200</v>
      </c>
      <c r="AB130" s="209" t="s">
        <v>11</v>
      </c>
      <c r="AC130" s="476">
        <v>1</v>
      </c>
    </row>
    <row r="131" s="110" customFormat="1" customHeight="1" spans="1:29">
      <c r="A131" s="116">
        <v>129</v>
      </c>
      <c r="B131" s="113"/>
      <c r="C131" s="116" t="s">
        <v>116</v>
      </c>
      <c r="D131" s="122" t="s">
        <v>404</v>
      </c>
      <c r="E131" s="116">
        <v>3</v>
      </c>
      <c r="F131" s="122">
        <v>2021</v>
      </c>
      <c r="G131" s="122" t="s">
        <v>156</v>
      </c>
      <c r="H131" s="122"/>
      <c r="I131" s="122" t="s">
        <v>1385</v>
      </c>
      <c r="J131" s="122" t="s">
        <v>1386</v>
      </c>
      <c r="K131" s="122">
        <v>20180829</v>
      </c>
      <c r="L131" s="122">
        <v>115264</v>
      </c>
      <c r="M131" s="122" t="s">
        <v>1387</v>
      </c>
      <c r="N131" s="122" t="s">
        <v>1388</v>
      </c>
      <c r="O131" s="122">
        <v>1800</v>
      </c>
      <c r="P131" s="122">
        <v>300</v>
      </c>
      <c r="Q131" s="122" t="s">
        <v>80</v>
      </c>
      <c r="R131" s="122">
        <v>20200601</v>
      </c>
      <c r="S131" s="122">
        <v>20220531</v>
      </c>
      <c r="T131" s="122" t="s">
        <v>1389</v>
      </c>
      <c r="U131" s="122" t="s">
        <v>1390</v>
      </c>
      <c r="V131" s="122" t="s">
        <v>1391</v>
      </c>
      <c r="W131" s="122" t="s">
        <v>1392</v>
      </c>
      <c r="X131" s="122" t="s">
        <v>169</v>
      </c>
      <c r="Y131" s="158" t="s">
        <v>1393</v>
      </c>
      <c r="Z131" s="122" t="s">
        <v>671</v>
      </c>
      <c r="AA131" s="170"/>
      <c r="AB131" s="209" t="s">
        <v>17</v>
      </c>
      <c r="AC131" s="479">
        <v>1</v>
      </c>
    </row>
    <row r="132" customHeight="1" spans="1:29">
      <c r="A132" s="112">
        <v>130</v>
      </c>
      <c r="B132" s="113"/>
      <c r="C132" s="112" t="s">
        <v>127</v>
      </c>
      <c r="D132" s="43" t="s">
        <v>404</v>
      </c>
      <c r="E132" s="112">
        <v>4</v>
      </c>
      <c r="F132" s="43">
        <v>2021</v>
      </c>
      <c r="G132" s="43" t="s">
        <v>156</v>
      </c>
      <c r="H132" s="43"/>
      <c r="I132" s="43" t="s">
        <v>1394</v>
      </c>
      <c r="J132" s="43" t="s">
        <v>1395</v>
      </c>
      <c r="K132" s="43">
        <v>20110328</v>
      </c>
      <c r="L132" s="43">
        <v>9479.4232</v>
      </c>
      <c r="M132" s="43" t="s">
        <v>1396</v>
      </c>
      <c r="N132" s="43" t="s">
        <v>1397</v>
      </c>
      <c r="O132" s="43">
        <v>1200</v>
      </c>
      <c r="P132" s="43">
        <v>200</v>
      </c>
      <c r="Q132" s="43" t="s">
        <v>80</v>
      </c>
      <c r="R132" s="43">
        <v>20210101</v>
      </c>
      <c r="S132" s="43">
        <v>20221231</v>
      </c>
      <c r="T132" s="43" t="s">
        <v>1398</v>
      </c>
      <c r="U132" s="43" t="s">
        <v>1399</v>
      </c>
      <c r="V132" s="43" t="s">
        <v>1400</v>
      </c>
      <c r="W132" s="43" t="s">
        <v>1401</v>
      </c>
      <c r="X132" s="43" t="s">
        <v>1402</v>
      </c>
      <c r="Y132" s="140" t="s">
        <v>1403</v>
      </c>
      <c r="Z132" s="122" t="s">
        <v>671</v>
      </c>
      <c r="AB132" s="209" t="s">
        <v>5</v>
      </c>
      <c r="AC132" s="476">
        <v>1</v>
      </c>
    </row>
    <row r="133" customHeight="1" spans="1:29">
      <c r="A133" s="112">
        <v>131</v>
      </c>
      <c r="B133" s="113"/>
      <c r="C133" s="112" t="s">
        <v>89</v>
      </c>
      <c r="D133" s="43" t="s">
        <v>404</v>
      </c>
      <c r="E133" s="112">
        <v>5</v>
      </c>
      <c r="F133" s="43">
        <v>2021</v>
      </c>
      <c r="G133" s="43" t="s">
        <v>156</v>
      </c>
      <c r="H133" s="43"/>
      <c r="I133" s="43" t="s">
        <v>1404</v>
      </c>
      <c r="J133" s="43" t="s">
        <v>1405</v>
      </c>
      <c r="K133" s="43">
        <v>20030721</v>
      </c>
      <c r="L133" s="43">
        <v>6400</v>
      </c>
      <c r="M133" s="43" t="s">
        <v>1406</v>
      </c>
      <c r="N133" s="43" t="s">
        <v>1407</v>
      </c>
      <c r="O133" s="43">
        <v>1200</v>
      </c>
      <c r="P133" s="43">
        <v>200</v>
      </c>
      <c r="Q133" s="43" t="s">
        <v>80</v>
      </c>
      <c r="R133" s="43">
        <v>20210101</v>
      </c>
      <c r="S133" s="43">
        <v>20221231</v>
      </c>
      <c r="T133" s="43" t="s">
        <v>1408</v>
      </c>
      <c r="U133" s="43" t="s">
        <v>1409</v>
      </c>
      <c r="V133" s="43" t="s">
        <v>1410</v>
      </c>
      <c r="W133" s="43" t="s">
        <v>1411</v>
      </c>
      <c r="X133" s="43" t="s">
        <v>169</v>
      </c>
      <c r="Y133" s="140" t="s">
        <v>1412</v>
      </c>
      <c r="Z133" s="43"/>
      <c r="AB133" s="209" t="s">
        <v>15</v>
      </c>
      <c r="AC133" s="476">
        <v>1</v>
      </c>
    </row>
    <row r="134" customHeight="1" spans="1:29">
      <c r="A134" s="112">
        <v>132</v>
      </c>
      <c r="B134" s="113"/>
      <c r="C134" s="112" t="s">
        <v>101</v>
      </c>
      <c r="D134" s="122" t="s">
        <v>404</v>
      </c>
      <c r="E134" s="116">
        <v>6</v>
      </c>
      <c r="F134" s="122">
        <v>2021</v>
      </c>
      <c r="G134" s="122" t="s">
        <v>156</v>
      </c>
      <c r="H134" s="122"/>
      <c r="I134" s="122" t="s">
        <v>1413</v>
      </c>
      <c r="J134" s="122" t="s">
        <v>1414</v>
      </c>
      <c r="K134" s="122">
        <v>20170410</v>
      </c>
      <c r="L134" s="122">
        <v>2040.8163</v>
      </c>
      <c r="M134" s="122" t="s">
        <v>1415</v>
      </c>
      <c r="N134" s="122" t="s">
        <v>1416</v>
      </c>
      <c r="O134" s="217">
        <v>3101</v>
      </c>
      <c r="P134" s="122">
        <v>300</v>
      </c>
      <c r="Q134" s="122" t="s">
        <v>80</v>
      </c>
      <c r="R134" s="122">
        <v>20201201</v>
      </c>
      <c r="S134" s="122">
        <v>20220830</v>
      </c>
      <c r="T134" s="122" t="s">
        <v>1417</v>
      </c>
      <c r="U134" s="122" t="s">
        <v>1418</v>
      </c>
      <c r="V134" s="122" t="s">
        <v>1419</v>
      </c>
      <c r="W134" s="122" t="s">
        <v>1420</v>
      </c>
      <c r="X134" s="122" t="s">
        <v>169</v>
      </c>
      <c r="Y134" s="158" t="s">
        <v>1421</v>
      </c>
      <c r="Z134" s="122" t="s">
        <v>671</v>
      </c>
      <c r="AA134" s="170"/>
      <c r="AB134" s="209" t="s">
        <v>13</v>
      </c>
      <c r="AC134" s="476">
        <v>1</v>
      </c>
    </row>
    <row r="135" customHeight="1" spans="1:29">
      <c r="A135" s="112">
        <v>28</v>
      </c>
      <c r="B135" s="113">
        <v>0.645833333333333</v>
      </c>
      <c r="C135" s="43" t="s">
        <v>215</v>
      </c>
      <c r="D135" s="43" t="s">
        <v>321</v>
      </c>
      <c r="E135" s="43" t="s">
        <v>307</v>
      </c>
      <c r="F135" s="43">
        <v>2021</v>
      </c>
      <c r="G135" s="43" t="s">
        <v>74</v>
      </c>
      <c r="H135" s="43"/>
      <c r="I135" s="43" t="s">
        <v>1422</v>
      </c>
      <c r="J135" s="43" t="s">
        <v>1423</v>
      </c>
      <c r="K135" s="43">
        <v>20170227</v>
      </c>
      <c r="L135" s="43">
        <v>1000</v>
      </c>
      <c r="M135" s="43" t="s">
        <v>1424</v>
      </c>
      <c r="N135" s="43" t="s">
        <v>1425</v>
      </c>
      <c r="O135" s="43">
        <v>1094</v>
      </c>
      <c r="P135" s="131">
        <v>200</v>
      </c>
      <c r="Q135" s="43" t="s">
        <v>80</v>
      </c>
      <c r="R135" s="43">
        <v>20200701</v>
      </c>
      <c r="S135" s="43">
        <v>20220730</v>
      </c>
      <c r="T135" s="43" t="s">
        <v>1426</v>
      </c>
      <c r="U135" s="43" t="s">
        <v>1427</v>
      </c>
      <c r="V135" s="43" t="s">
        <v>1428</v>
      </c>
      <c r="W135" s="43" t="s">
        <v>1429</v>
      </c>
      <c r="X135" s="43" t="s">
        <v>169</v>
      </c>
      <c r="Y135" s="140" t="s">
        <v>1430</v>
      </c>
      <c r="Z135" s="43"/>
      <c r="AA135" s="232">
        <v>200</v>
      </c>
      <c r="AB135" s="209" t="s">
        <v>11</v>
      </c>
      <c r="AC135" s="476">
        <v>1</v>
      </c>
    </row>
    <row r="136" customHeight="1" spans="1:29">
      <c r="A136" s="112">
        <v>134</v>
      </c>
      <c r="B136" s="113"/>
      <c r="C136" s="43" t="s">
        <v>332</v>
      </c>
      <c r="D136" s="43" t="s">
        <v>404</v>
      </c>
      <c r="E136" s="112">
        <v>8</v>
      </c>
      <c r="F136" s="43">
        <v>2021</v>
      </c>
      <c r="G136" s="43" t="s">
        <v>569</v>
      </c>
      <c r="H136" s="43"/>
      <c r="I136" s="43" t="s">
        <v>1431</v>
      </c>
      <c r="J136" s="43" t="s">
        <v>1432</v>
      </c>
      <c r="K136" s="43">
        <v>20111012</v>
      </c>
      <c r="L136" s="43">
        <v>3780.86</v>
      </c>
      <c r="M136" s="43" t="s">
        <v>1433</v>
      </c>
      <c r="N136" s="43" t="s">
        <v>1434</v>
      </c>
      <c r="O136" s="43">
        <v>1550</v>
      </c>
      <c r="P136" s="43">
        <v>300</v>
      </c>
      <c r="Q136" s="43" t="s">
        <v>80</v>
      </c>
      <c r="R136" s="43">
        <v>20210101</v>
      </c>
      <c r="S136" s="43">
        <v>20221231</v>
      </c>
      <c r="T136" s="43" t="s">
        <v>1435</v>
      </c>
      <c r="U136" s="43" t="s">
        <v>1436</v>
      </c>
      <c r="V136" s="43" t="s">
        <v>1437</v>
      </c>
      <c r="W136" s="43" t="s">
        <v>1438</v>
      </c>
      <c r="X136" s="43" t="s">
        <v>1439</v>
      </c>
      <c r="Y136" s="140" t="s">
        <v>1440</v>
      </c>
      <c r="Z136" s="43"/>
      <c r="AB136" s="209" t="s">
        <v>19</v>
      </c>
      <c r="AC136" s="476">
        <v>1</v>
      </c>
    </row>
    <row r="137" customHeight="1" spans="1:29">
      <c r="A137" s="112">
        <v>38</v>
      </c>
      <c r="B137" s="113">
        <v>0.59375</v>
      </c>
      <c r="C137" s="467" t="s">
        <v>190</v>
      </c>
      <c r="D137" s="43" t="s">
        <v>422</v>
      </c>
      <c r="E137" s="112">
        <v>10</v>
      </c>
      <c r="F137" s="43">
        <v>2021</v>
      </c>
      <c r="G137" s="43" t="s">
        <v>74</v>
      </c>
      <c r="H137" s="43"/>
      <c r="I137" s="43" t="s">
        <v>1441</v>
      </c>
      <c r="J137" s="43" t="s">
        <v>1442</v>
      </c>
      <c r="K137" s="43">
        <v>20100907</v>
      </c>
      <c r="L137" s="122">
        <v>1000</v>
      </c>
      <c r="M137" s="43" t="s">
        <v>1443</v>
      </c>
      <c r="N137" s="43" t="s">
        <v>1444</v>
      </c>
      <c r="O137" s="43">
        <v>1250</v>
      </c>
      <c r="P137" s="43">
        <v>200</v>
      </c>
      <c r="Q137" s="43" t="s">
        <v>80</v>
      </c>
      <c r="R137" s="43">
        <v>20200901</v>
      </c>
      <c r="S137" s="43">
        <v>20220831</v>
      </c>
      <c r="T137" s="43" t="s">
        <v>1445</v>
      </c>
      <c r="U137" s="43" t="s">
        <v>1446</v>
      </c>
      <c r="V137" s="43" t="s">
        <v>1447</v>
      </c>
      <c r="W137" s="43" t="s">
        <v>1448</v>
      </c>
      <c r="X137" s="43" t="s">
        <v>169</v>
      </c>
      <c r="Y137" s="140" t="s">
        <v>1449</v>
      </c>
      <c r="Z137" s="43"/>
      <c r="AB137" s="209" t="s">
        <v>9</v>
      </c>
      <c r="AC137" s="476">
        <v>1</v>
      </c>
    </row>
    <row r="138" s="110" customFormat="1" customHeight="1" spans="1:29">
      <c r="A138" s="116">
        <v>136</v>
      </c>
      <c r="B138" s="113"/>
      <c r="C138" s="112" t="s">
        <v>127</v>
      </c>
      <c r="D138" s="122" t="s">
        <v>404</v>
      </c>
      <c r="E138" s="116">
        <v>10</v>
      </c>
      <c r="F138" s="122">
        <v>2021</v>
      </c>
      <c r="G138" s="122" t="s">
        <v>156</v>
      </c>
      <c r="H138" s="122"/>
      <c r="I138" s="122" t="s">
        <v>1450</v>
      </c>
      <c r="J138" s="122" t="s">
        <v>1451</v>
      </c>
      <c r="K138" s="122">
        <v>20140801</v>
      </c>
      <c r="L138" s="122">
        <v>1000</v>
      </c>
      <c r="M138" s="122" t="s">
        <v>1452</v>
      </c>
      <c r="N138" s="122" t="s">
        <v>1453</v>
      </c>
      <c r="O138" s="122">
        <v>1300</v>
      </c>
      <c r="P138" s="122">
        <v>260</v>
      </c>
      <c r="Q138" s="122" t="s">
        <v>80</v>
      </c>
      <c r="R138" s="122" t="s">
        <v>357</v>
      </c>
      <c r="S138" s="122" t="s">
        <v>1454</v>
      </c>
      <c r="T138" s="122" t="s">
        <v>1455</v>
      </c>
      <c r="U138" s="122" t="s">
        <v>1456</v>
      </c>
      <c r="V138" s="122" t="s">
        <v>1457</v>
      </c>
      <c r="W138" s="122" t="s">
        <v>1458</v>
      </c>
      <c r="X138" s="122" t="s">
        <v>169</v>
      </c>
      <c r="Y138" s="158" t="s">
        <v>1459</v>
      </c>
      <c r="Z138" s="122"/>
      <c r="AA138" s="170"/>
      <c r="AB138" s="209" t="s">
        <v>5</v>
      </c>
      <c r="AC138" s="479">
        <v>1</v>
      </c>
    </row>
    <row r="139" customHeight="1" spans="1:29">
      <c r="A139" s="112">
        <v>92</v>
      </c>
      <c r="B139" s="113">
        <v>0.583333333333333</v>
      </c>
      <c r="C139" s="466" t="s">
        <v>71</v>
      </c>
      <c r="D139" s="43" t="s">
        <v>486</v>
      </c>
      <c r="E139" s="112">
        <v>4</v>
      </c>
      <c r="F139" s="43">
        <v>2021</v>
      </c>
      <c r="G139" s="43" t="s">
        <v>569</v>
      </c>
      <c r="H139" s="43"/>
      <c r="I139" s="43" t="s">
        <v>1460</v>
      </c>
      <c r="J139" s="43" t="s">
        <v>1461</v>
      </c>
      <c r="K139" s="43">
        <v>42069</v>
      </c>
      <c r="L139" s="43">
        <v>8333</v>
      </c>
      <c r="M139" s="43" t="s">
        <v>1462</v>
      </c>
      <c r="N139" s="43" t="s">
        <v>1463</v>
      </c>
      <c r="O139" s="43">
        <v>2300</v>
      </c>
      <c r="P139" s="43">
        <v>300</v>
      </c>
      <c r="Q139" s="43" t="s">
        <v>80</v>
      </c>
      <c r="R139" s="43" t="s">
        <v>81</v>
      </c>
      <c r="S139" s="43" t="s">
        <v>147</v>
      </c>
      <c r="T139" s="43" t="s">
        <v>1464</v>
      </c>
      <c r="U139" s="43" t="s">
        <v>1465</v>
      </c>
      <c r="V139" s="43" t="s">
        <v>1466</v>
      </c>
      <c r="W139" s="43" t="s">
        <v>1467</v>
      </c>
      <c r="X139" s="43" t="s">
        <v>1468</v>
      </c>
      <c r="Y139" s="140" t="s">
        <v>1469</v>
      </c>
      <c r="Z139" s="43"/>
      <c r="AB139" s="209" t="s">
        <v>2</v>
      </c>
      <c r="AC139" s="476">
        <v>1</v>
      </c>
    </row>
    <row r="140" customHeight="1" spans="1:29">
      <c r="A140" s="112">
        <v>61</v>
      </c>
      <c r="B140" s="113">
        <v>0.59375</v>
      </c>
      <c r="C140" s="467" t="s">
        <v>190</v>
      </c>
      <c r="D140" s="43" t="s">
        <v>751</v>
      </c>
      <c r="E140" s="112">
        <v>1</v>
      </c>
      <c r="F140" s="43">
        <v>2021</v>
      </c>
      <c r="G140" s="43" t="s">
        <v>74</v>
      </c>
      <c r="H140" s="43"/>
      <c r="I140" s="43" t="s">
        <v>1470</v>
      </c>
      <c r="J140" s="43" t="s">
        <v>1471</v>
      </c>
      <c r="K140" s="43">
        <v>20080513</v>
      </c>
      <c r="L140" s="122">
        <v>3000</v>
      </c>
      <c r="M140" s="43" t="s">
        <v>1472</v>
      </c>
      <c r="N140" s="43" t="s">
        <v>1473</v>
      </c>
      <c r="O140" s="43">
        <v>1235</v>
      </c>
      <c r="P140" s="43">
        <v>200</v>
      </c>
      <c r="Q140" s="43" t="s">
        <v>80</v>
      </c>
      <c r="R140" s="43" t="s">
        <v>314</v>
      </c>
      <c r="S140" s="43">
        <v>20220531</v>
      </c>
      <c r="T140" s="43" t="s">
        <v>1474</v>
      </c>
      <c r="U140" s="43" t="s">
        <v>1475</v>
      </c>
      <c r="V140" s="43" t="s">
        <v>1476</v>
      </c>
      <c r="W140" s="43" t="s">
        <v>1477</v>
      </c>
      <c r="X140" s="43" t="s">
        <v>304</v>
      </c>
      <c r="Y140" s="140" t="s">
        <v>1478</v>
      </c>
      <c r="Z140" s="43"/>
      <c r="AB140" s="209" t="s">
        <v>9</v>
      </c>
      <c r="AC140" s="476">
        <v>1</v>
      </c>
    </row>
    <row r="141" customHeight="1" spans="1:29">
      <c r="A141" s="112">
        <v>139</v>
      </c>
      <c r="B141" s="113"/>
      <c r="C141" s="112" t="s">
        <v>89</v>
      </c>
      <c r="D141" s="43" t="s">
        <v>739</v>
      </c>
      <c r="E141" s="43" t="s">
        <v>73</v>
      </c>
      <c r="F141" s="43">
        <v>2021</v>
      </c>
      <c r="G141" s="43" t="s">
        <v>569</v>
      </c>
      <c r="H141" s="43"/>
      <c r="I141" s="43" t="s">
        <v>1479</v>
      </c>
      <c r="J141" s="43" t="s">
        <v>1480</v>
      </c>
      <c r="K141" s="43">
        <v>19990803</v>
      </c>
      <c r="L141" s="43">
        <v>30000</v>
      </c>
      <c r="M141" s="43" t="s">
        <v>1481</v>
      </c>
      <c r="N141" s="43" t="s">
        <v>1482</v>
      </c>
      <c r="O141" s="43">
        <v>1351</v>
      </c>
      <c r="P141" s="43">
        <v>270</v>
      </c>
      <c r="Q141" s="43" t="s">
        <v>80</v>
      </c>
      <c r="R141" s="43">
        <v>20200401</v>
      </c>
      <c r="S141" s="43">
        <v>20220331</v>
      </c>
      <c r="T141" s="43" t="s">
        <v>1483</v>
      </c>
      <c r="U141" s="43" t="s">
        <v>1484</v>
      </c>
      <c r="V141" s="43" t="s">
        <v>1485</v>
      </c>
      <c r="W141" s="43" t="s">
        <v>1486</v>
      </c>
      <c r="X141" s="43" t="s">
        <v>169</v>
      </c>
      <c r="Y141" s="140" t="s">
        <v>1487</v>
      </c>
      <c r="Z141" s="43"/>
      <c r="AB141" s="209" t="s">
        <v>15</v>
      </c>
      <c r="AC141" s="476">
        <v>1</v>
      </c>
    </row>
    <row r="142" customHeight="1" spans="1:29">
      <c r="A142" s="112">
        <v>140</v>
      </c>
      <c r="B142" s="113"/>
      <c r="C142" s="112" t="s">
        <v>89</v>
      </c>
      <c r="D142" s="43" t="s">
        <v>739</v>
      </c>
      <c r="E142" s="43" t="s">
        <v>507</v>
      </c>
      <c r="F142" s="43">
        <v>2021</v>
      </c>
      <c r="G142" s="43" t="s">
        <v>156</v>
      </c>
      <c r="H142" s="43"/>
      <c r="I142" s="43" t="s">
        <v>1488</v>
      </c>
      <c r="J142" s="43" t="s">
        <v>1489</v>
      </c>
      <c r="K142" s="43">
        <v>20160616</v>
      </c>
      <c r="L142" s="43">
        <v>1153.1252</v>
      </c>
      <c r="M142" s="43" t="s">
        <v>1490</v>
      </c>
      <c r="N142" s="43" t="s">
        <v>1491</v>
      </c>
      <c r="O142" s="43">
        <v>1115</v>
      </c>
      <c r="P142" s="43">
        <v>223</v>
      </c>
      <c r="Q142" s="43" t="s">
        <v>80</v>
      </c>
      <c r="R142" s="43">
        <v>20160616</v>
      </c>
      <c r="S142" s="43">
        <v>20160616</v>
      </c>
      <c r="T142" s="43" t="s">
        <v>1492</v>
      </c>
      <c r="U142" s="43" t="s">
        <v>1493</v>
      </c>
      <c r="V142" s="43" t="s">
        <v>1494</v>
      </c>
      <c r="W142" s="43" t="s">
        <v>1495</v>
      </c>
      <c r="X142" s="43" t="s">
        <v>169</v>
      </c>
      <c r="Y142" s="140" t="s">
        <v>1496</v>
      </c>
      <c r="Z142" s="43"/>
      <c r="AB142" s="209" t="s">
        <v>15</v>
      </c>
      <c r="AC142" s="476">
        <v>1</v>
      </c>
    </row>
    <row r="143" customHeight="1" spans="1:29">
      <c r="A143" s="112">
        <v>141</v>
      </c>
      <c r="B143" s="113"/>
      <c r="C143" s="112" t="s">
        <v>89</v>
      </c>
      <c r="D143" s="43" t="s">
        <v>739</v>
      </c>
      <c r="E143" s="43" t="s">
        <v>322</v>
      </c>
      <c r="F143" s="43">
        <v>2021</v>
      </c>
      <c r="G143" s="43" t="s">
        <v>156</v>
      </c>
      <c r="H143" s="43"/>
      <c r="I143" s="43" t="s">
        <v>1497</v>
      </c>
      <c r="J143" s="43" t="s">
        <v>1498</v>
      </c>
      <c r="K143" s="43" t="s">
        <v>1499</v>
      </c>
      <c r="L143" s="43">
        <v>30000</v>
      </c>
      <c r="M143" s="43" t="s">
        <v>1500</v>
      </c>
      <c r="N143" s="43" t="s">
        <v>1501</v>
      </c>
      <c r="O143" s="43">
        <v>1590</v>
      </c>
      <c r="P143" s="43">
        <v>300</v>
      </c>
      <c r="Q143" s="43" t="s">
        <v>80</v>
      </c>
      <c r="R143" s="43">
        <v>20200816</v>
      </c>
      <c r="S143" s="43">
        <v>20220731</v>
      </c>
      <c r="T143" s="43" t="s">
        <v>1502</v>
      </c>
      <c r="U143" s="43" t="s">
        <v>1503</v>
      </c>
      <c r="V143" s="43" t="s">
        <v>1504</v>
      </c>
      <c r="W143" s="43" t="s">
        <v>1505</v>
      </c>
      <c r="X143" s="43" t="s">
        <v>169</v>
      </c>
      <c r="Y143" s="140" t="s">
        <v>1506</v>
      </c>
      <c r="Z143" s="43"/>
      <c r="AB143" s="209" t="s">
        <v>15</v>
      </c>
      <c r="AC143" s="476">
        <v>1</v>
      </c>
    </row>
    <row r="144" customHeight="1" spans="1:29">
      <c r="A144" s="112">
        <v>142</v>
      </c>
      <c r="B144" s="113"/>
      <c r="C144" s="116" t="s">
        <v>116</v>
      </c>
      <c r="D144" s="43" t="s">
        <v>739</v>
      </c>
      <c r="E144" s="43" t="s">
        <v>333</v>
      </c>
      <c r="F144" s="43">
        <v>2021</v>
      </c>
      <c r="G144" s="43" t="s">
        <v>156</v>
      </c>
      <c r="H144" s="43"/>
      <c r="I144" s="43" t="s">
        <v>1507</v>
      </c>
      <c r="J144" s="43" t="s">
        <v>1508</v>
      </c>
      <c r="K144" s="43" t="s">
        <v>1509</v>
      </c>
      <c r="L144" s="43">
        <v>43560</v>
      </c>
      <c r="M144" s="43" t="s">
        <v>1510</v>
      </c>
      <c r="N144" s="43" t="s">
        <v>1511</v>
      </c>
      <c r="O144" s="43">
        <v>1588</v>
      </c>
      <c r="P144" s="43">
        <v>300</v>
      </c>
      <c r="Q144" s="43" t="s">
        <v>80</v>
      </c>
      <c r="R144" s="43">
        <v>20191001</v>
      </c>
      <c r="S144" s="43" t="s">
        <v>1512</v>
      </c>
      <c r="T144" s="43" t="s">
        <v>1513</v>
      </c>
      <c r="U144" s="43" t="s">
        <v>1514</v>
      </c>
      <c r="V144" s="43" t="s">
        <v>1515</v>
      </c>
      <c r="W144" s="43" t="s">
        <v>1516</v>
      </c>
      <c r="X144" s="43" t="s">
        <v>1517</v>
      </c>
      <c r="Y144" s="140" t="s">
        <v>1518</v>
      </c>
      <c r="Z144" s="43"/>
      <c r="AB144" s="209" t="s">
        <v>17</v>
      </c>
      <c r="AC144" s="476">
        <v>1</v>
      </c>
    </row>
    <row r="145" customHeight="1" spans="1:29">
      <c r="A145" s="112">
        <v>143</v>
      </c>
      <c r="B145" s="113"/>
      <c r="C145" s="43" t="s">
        <v>280</v>
      </c>
      <c r="D145" s="43" t="s">
        <v>739</v>
      </c>
      <c r="E145" s="43" t="s">
        <v>292</v>
      </c>
      <c r="F145" s="43">
        <v>2021</v>
      </c>
      <c r="G145" s="43" t="s">
        <v>156</v>
      </c>
      <c r="H145" s="43"/>
      <c r="I145" s="43" t="s">
        <v>1519</v>
      </c>
      <c r="J145" s="43" t="s">
        <v>1520</v>
      </c>
      <c r="K145" s="43">
        <v>20100409</v>
      </c>
      <c r="L145" s="43" t="s">
        <v>1521</v>
      </c>
      <c r="M145" s="43" t="s">
        <v>1522</v>
      </c>
      <c r="N145" s="43" t="s">
        <v>1523</v>
      </c>
      <c r="O145" s="43">
        <v>1804</v>
      </c>
      <c r="P145" s="43">
        <v>300</v>
      </c>
      <c r="Q145" s="43" t="s">
        <v>80</v>
      </c>
      <c r="R145" s="43">
        <v>20210101</v>
      </c>
      <c r="S145" s="43">
        <v>20221231</v>
      </c>
      <c r="T145" s="43" t="s">
        <v>1524</v>
      </c>
      <c r="U145" s="43" t="s">
        <v>1525</v>
      </c>
      <c r="V145" s="43" t="s">
        <v>1526</v>
      </c>
      <c r="W145" s="43" t="s">
        <v>1527</v>
      </c>
      <c r="X145" s="43" t="s">
        <v>169</v>
      </c>
      <c r="Y145" s="140" t="s">
        <v>1528</v>
      </c>
      <c r="Z145" s="43"/>
      <c r="AB145" s="209" t="s">
        <v>7</v>
      </c>
      <c r="AC145" s="476">
        <v>1</v>
      </c>
    </row>
    <row r="146" customHeight="1" spans="1:29">
      <c r="A146" s="112">
        <v>144</v>
      </c>
      <c r="B146" s="113"/>
      <c r="C146" s="112" t="s">
        <v>89</v>
      </c>
      <c r="D146" s="43" t="s">
        <v>739</v>
      </c>
      <c r="E146" s="43" t="s">
        <v>216</v>
      </c>
      <c r="F146" s="43">
        <v>2021</v>
      </c>
      <c r="G146" s="43" t="s">
        <v>156</v>
      </c>
      <c r="H146" s="43"/>
      <c r="I146" s="43" t="s">
        <v>1529</v>
      </c>
      <c r="J146" s="43" t="s">
        <v>1530</v>
      </c>
      <c r="K146" s="43">
        <v>20011029</v>
      </c>
      <c r="L146" s="43">
        <v>172802.91</v>
      </c>
      <c r="M146" s="43" t="s">
        <v>1531</v>
      </c>
      <c r="N146" s="43" t="s">
        <v>1532</v>
      </c>
      <c r="O146" s="43">
        <v>1247</v>
      </c>
      <c r="P146" s="43">
        <v>400</v>
      </c>
      <c r="Q146" s="43" t="s">
        <v>80</v>
      </c>
      <c r="R146" s="43">
        <v>20210101</v>
      </c>
      <c r="S146" s="43">
        <v>20221231</v>
      </c>
      <c r="T146" s="43" t="s">
        <v>1533</v>
      </c>
      <c r="U146" s="43" t="s">
        <v>1534</v>
      </c>
      <c r="V146" s="43" t="s">
        <v>1535</v>
      </c>
      <c r="W146" s="43" t="s">
        <v>1536</v>
      </c>
      <c r="X146" s="43" t="s">
        <v>169</v>
      </c>
      <c r="Y146" s="140" t="s">
        <v>1537</v>
      </c>
      <c r="Z146" s="43"/>
      <c r="AB146" s="209" t="s">
        <v>15</v>
      </c>
      <c r="AC146" s="476">
        <v>1</v>
      </c>
    </row>
    <row r="147" customHeight="1" spans="1:29">
      <c r="A147" s="112">
        <v>145</v>
      </c>
      <c r="B147" s="113"/>
      <c r="C147" s="112" t="s">
        <v>89</v>
      </c>
      <c r="D147" s="43" t="s">
        <v>739</v>
      </c>
      <c r="E147" s="43" t="s">
        <v>364</v>
      </c>
      <c r="F147" s="43">
        <v>2021</v>
      </c>
      <c r="G147" s="43" t="s">
        <v>569</v>
      </c>
      <c r="H147" s="43"/>
      <c r="I147" s="43" t="s">
        <v>1538</v>
      </c>
      <c r="J147" s="43" t="s">
        <v>1539</v>
      </c>
      <c r="K147" s="43">
        <v>20120119</v>
      </c>
      <c r="L147" s="43">
        <v>6390</v>
      </c>
      <c r="M147" s="43" t="s">
        <v>1540</v>
      </c>
      <c r="N147" s="43" t="s">
        <v>1541</v>
      </c>
      <c r="O147" s="43">
        <v>1800</v>
      </c>
      <c r="P147" s="43">
        <v>360</v>
      </c>
      <c r="Q147" s="43" t="s">
        <v>80</v>
      </c>
      <c r="R147" s="43">
        <v>20210101</v>
      </c>
      <c r="S147" s="43">
        <v>20221231</v>
      </c>
      <c r="T147" s="43" t="s">
        <v>1539</v>
      </c>
      <c r="U147" s="43" t="s">
        <v>1542</v>
      </c>
      <c r="V147" s="43" t="s">
        <v>1543</v>
      </c>
      <c r="W147" s="43" t="s">
        <v>1544</v>
      </c>
      <c r="X147" s="43" t="s">
        <v>169</v>
      </c>
      <c r="Y147" s="140" t="s">
        <v>1545</v>
      </c>
      <c r="Z147" s="43"/>
      <c r="AB147" s="209" t="s">
        <v>15</v>
      </c>
      <c r="AC147" s="476">
        <v>1</v>
      </c>
    </row>
    <row r="148" customHeight="1" spans="1:29">
      <c r="A148" s="112">
        <v>146</v>
      </c>
      <c r="B148" s="113">
        <v>0.59375</v>
      </c>
      <c r="C148" s="466" t="s">
        <v>71</v>
      </c>
      <c r="D148" s="43" t="s">
        <v>739</v>
      </c>
      <c r="E148" s="43" t="s">
        <v>374</v>
      </c>
      <c r="F148" s="43">
        <v>2021</v>
      </c>
      <c r="G148" s="43" t="s">
        <v>156</v>
      </c>
      <c r="H148" s="43"/>
      <c r="I148" s="43" t="s">
        <v>1546</v>
      </c>
      <c r="J148" s="43" t="s">
        <v>1547</v>
      </c>
      <c r="K148" s="43">
        <v>20001008</v>
      </c>
      <c r="L148" s="43">
        <v>4742.5</v>
      </c>
      <c r="M148" s="43" t="s">
        <v>1548</v>
      </c>
      <c r="N148" s="43" t="s">
        <v>1549</v>
      </c>
      <c r="O148" s="43">
        <v>1200</v>
      </c>
      <c r="P148" s="43">
        <v>240</v>
      </c>
      <c r="Q148" s="43" t="s">
        <v>80</v>
      </c>
      <c r="R148" s="43">
        <v>20200801</v>
      </c>
      <c r="S148" s="43">
        <v>20220731</v>
      </c>
      <c r="T148" s="43" t="s">
        <v>1550</v>
      </c>
      <c r="U148" s="43" t="s">
        <v>1551</v>
      </c>
      <c r="V148" s="43" t="s">
        <v>1552</v>
      </c>
      <c r="W148" s="43" t="s">
        <v>1553</v>
      </c>
      <c r="X148" s="43" t="s">
        <v>169</v>
      </c>
      <c r="Y148" s="140" t="s">
        <v>1554</v>
      </c>
      <c r="Z148" s="43"/>
      <c r="AB148" s="209" t="s">
        <v>2</v>
      </c>
      <c r="AC148" s="476">
        <v>1</v>
      </c>
    </row>
    <row r="149" customHeight="1" spans="1:29">
      <c r="A149" s="112">
        <v>147</v>
      </c>
      <c r="B149" s="113"/>
      <c r="C149" s="43" t="s">
        <v>332</v>
      </c>
      <c r="D149" s="43" t="s">
        <v>739</v>
      </c>
      <c r="E149" s="43" t="s">
        <v>383</v>
      </c>
      <c r="F149" s="43">
        <v>2021</v>
      </c>
      <c r="G149" s="43" t="s">
        <v>569</v>
      </c>
      <c r="H149" s="43"/>
      <c r="I149" s="43" t="s">
        <v>1555</v>
      </c>
      <c r="J149" s="43" t="s">
        <v>1556</v>
      </c>
      <c r="K149" s="43" t="s">
        <v>1557</v>
      </c>
      <c r="L149" s="43">
        <v>1434.8024</v>
      </c>
      <c r="M149" s="43" t="s">
        <v>1558</v>
      </c>
      <c r="N149" s="43" t="s">
        <v>1559</v>
      </c>
      <c r="O149" s="43">
        <v>1200</v>
      </c>
      <c r="P149" s="43">
        <v>200</v>
      </c>
      <c r="Q149" s="43" t="s">
        <v>80</v>
      </c>
      <c r="R149" s="43" t="s">
        <v>633</v>
      </c>
      <c r="S149" s="43" t="s">
        <v>1560</v>
      </c>
      <c r="T149" s="43" t="s">
        <v>1561</v>
      </c>
      <c r="U149" s="43" t="s">
        <v>1562</v>
      </c>
      <c r="V149" s="43" t="s">
        <v>1563</v>
      </c>
      <c r="W149" s="43" t="s">
        <v>1564</v>
      </c>
      <c r="X149" s="43" t="s">
        <v>1565</v>
      </c>
      <c r="Y149" s="140" t="s">
        <v>1566</v>
      </c>
      <c r="Z149" s="43"/>
      <c r="AB149" s="209" t="s">
        <v>19</v>
      </c>
      <c r="AC149" s="476">
        <v>1</v>
      </c>
    </row>
    <row r="150" customHeight="1" spans="1:29">
      <c r="A150" s="112">
        <v>23</v>
      </c>
      <c r="B150" s="113">
        <v>0.604166666666667</v>
      </c>
      <c r="C150" s="467" t="s">
        <v>190</v>
      </c>
      <c r="D150" s="43" t="s">
        <v>321</v>
      </c>
      <c r="E150" s="43" t="s">
        <v>292</v>
      </c>
      <c r="F150" s="43">
        <v>2021</v>
      </c>
      <c r="G150" s="43" t="s">
        <v>74</v>
      </c>
      <c r="H150" s="43"/>
      <c r="I150" s="43" t="s">
        <v>1567</v>
      </c>
      <c r="J150" s="43" t="s">
        <v>1568</v>
      </c>
      <c r="K150" s="43">
        <v>20110411</v>
      </c>
      <c r="L150" s="122">
        <v>1000</v>
      </c>
      <c r="M150" s="43" t="s">
        <v>1569</v>
      </c>
      <c r="N150" s="43" t="s">
        <v>1570</v>
      </c>
      <c r="O150" s="43">
        <v>1200</v>
      </c>
      <c r="P150" s="131">
        <v>200</v>
      </c>
      <c r="Q150" s="43" t="s">
        <v>80</v>
      </c>
      <c r="R150" s="43">
        <v>20210101</v>
      </c>
      <c r="S150" s="43">
        <v>20221231</v>
      </c>
      <c r="T150" s="43" t="s">
        <v>1571</v>
      </c>
      <c r="U150" s="43" t="s">
        <v>1572</v>
      </c>
      <c r="V150" s="43" t="s">
        <v>1573</v>
      </c>
      <c r="W150" s="43" t="s">
        <v>1574</v>
      </c>
      <c r="X150" s="43" t="s">
        <v>169</v>
      </c>
      <c r="Y150" s="140" t="s">
        <v>1575</v>
      </c>
      <c r="Z150" s="43"/>
      <c r="AA150" s="232">
        <v>200</v>
      </c>
      <c r="AB150" s="209" t="s">
        <v>9</v>
      </c>
      <c r="AC150" s="476">
        <v>1</v>
      </c>
    </row>
    <row r="151" customHeight="1" spans="1:30">
      <c r="A151" s="112">
        <v>19</v>
      </c>
      <c r="B151" s="113">
        <v>0.59375</v>
      </c>
      <c r="C151" s="43" t="s">
        <v>291</v>
      </c>
      <c r="D151" s="43" t="s">
        <v>321</v>
      </c>
      <c r="E151" s="43" t="s">
        <v>73</v>
      </c>
      <c r="F151" s="43">
        <v>2021</v>
      </c>
      <c r="G151" s="43" t="s">
        <v>74</v>
      </c>
      <c r="H151" s="43"/>
      <c r="I151" s="43" t="s">
        <v>1576</v>
      </c>
      <c r="J151" s="43" t="s">
        <v>1577</v>
      </c>
      <c r="K151" s="43">
        <v>20130530</v>
      </c>
      <c r="L151" s="43">
        <v>9000</v>
      </c>
      <c r="M151" s="43" t="s">
        <v>1578</v>
      </c>
      <c r="N151" s="43" t="s">
        <v>1579</v>
      </c>
      <c r="O151" s="43">
        <v>1570</v>
      </c>
      <c r="P151" s="131">
        <v>300</v>
      </c>
      <c r="Q151" s="43" t="s">
        <v>80</v>
      </c>
      <c r="R151" s="43">
        <v>20200801</v>
      </c>
      <c r="S151" s="43">
        <v>20220831</v>
      </c>
      <c r="T151" s="43" t="s">
        <v>1580</v>
      </c>
      <c r="U151" s="43" t="s">
        <v>1581</v>
      </c>
      <c r="V151" s="43" t="s">
        <v>1582</v>
      </c>
      <c r="W151" s="43" t="s">
        <v>1583</v>
      </c>
      <c r="X151" s="43" t="s">
        <v>169</v>
      </c>
      <c r="Y151" s="140" t="s">
        <v>1584</v>
      </c>
      <c r="Z151" s="43"/>
      <c r="AA151" s="232">
        <v>200</v>
      </c>
      <c r="AB151" s="209" t="s">
        <v>21</v>
      </c>
      <c r="AC151" s="476">
        <v>1</v>
      </c>
      <c r="AD151" s="480"/>
    </row>
    <row r="152" customHeight="1" spans="1:30">
      <c r="A152" s="112">
        <v>150</v>
      </c>
      <c r="B152" s="113"/>
      <c r="C152" s="116" t="s">
        <v>116</v>
      </c>
      <c r="D152" s="140" t="s">
        <v>546</v>
      </c>
      <c r="E152" s="112">
        <v>2</v>
      </c>
      <c r="F152" s="133">
        <v>2021</v>
      </c>
      <c r="G152" s="133" t="s">
        <v>74</v>
      </c>
      <c r="H152" s="133"/>
      <c r="I152" s="43" t="s">
        <v>1585</v>
      </c>
      <c r="J152" s="43" t="s">
        <v>1586</v>
      </c>
      <c r="K152" s="176">
        <v>20030225</v>
      </c>
      <c r="L152" s="179">
        <v>97061.6258</v>
      </c>
      <c r="M152" s="43" t="s">
        <v>1587</v>
      </c>
      <c r="N152" s="140" t="s">
        <v>1588</v>
      </c>
      <c r="O152" s="140">
        <v>1646.3</v>
      </c>
      <c r="P152" s="168">
        <v>247</v>
      </c>
      <c r="Q152" s="140" t="s">
        <v>80</v>
      </c>
      <c r="R152" s="168">
        <v>20201101</v>
      </c>
      <c r="S152" s="168">
        <v>20221031</v>
      </c>
      <c r="T152" s="140" t="s">
        <v>1589</v>
      </c>
      <c r="U152" s="140" t="s">
        <v>1590</v>
      </c>
      <c r="V152" s="140" t="s">
        <v>1591</v>
      </c>
      <c r="W152" s="140" t="s">
        <v>1592</v>
      </c>
      <c r="X152" s="140" t="s">
        <v>169</v>
      </c>
      <c r="Y152" s="140" t="s">
        <v>1593</v>
      </c>
      <c r="Z152" s="140" t="s">
        <v>556</v>
      </c>
      <c r="AA152" s="476"/>
      <c r="AB152" s="209" t="s">
        <v>17</v>
      </c>
      <c r="AC152" s="476">
        <v>1</v>
      </c>
      <c r="AD152" s="480"/>
    </row>
    <row r="153" customHeight="1" spans="1:30">
      <c r="A153" s="112">
        <v>63</v>
      </c>
      <c r="B153" s="113">
        <v>0.604166666666667</v>
      </c>
      <c r="C153" s="467" t="s">
        <v>190</v>
      </c>
      <c r="D153" s="43" t="s">
        <v>751</v>
      </c>
      <c r="E153" s="112">
        <v>3</v>
      </c>
      <c r="F153" s="43">
        <v>2021</v>
      </c>
      <c r="G153" s="43" t="s">
        <v>74</v>
      </c>
      <c r="H153" s="43"/>
      <c r="I153" s="43" t="s">
        <v>1594</v>
      </c>
      <c r="J153" s="43" t="s">
        <v>1595</v>
      </c>
      <c r="K153" s="43">
        <v>20000706</v>
      </c>
      <c r="L153" s="122">
        <v>5069</v>
      </c>
      <c r="M153" s="43" t="s">
        <v>1596</v>
      </c>
      <c r="N153" s="43" t="s">
        <v>1597</v>
      </c>
      <c r="O153" s="43">
        <v>1260</v>
      </c>
      <c r="P153" s="43">
        <v>200</v>
      </c>
      <c r="Q153" s="43" t="s">
        <v>80</v>
      </c>
      <c r="R153" s="43" t="s">
        <v>1598</v>
      </c>
      <c r="S153" s="43">
        <v>202210</v>
      </c>
      <c r="T153" s="43" t="s">
        <v>1599</v>
      </c>
      <c r="U153" s="43">
        <v>211581397110001</v>
      </c>
      <c r="V153" s="43" t="s">
        <v>1600</v>
      </c>
      <c r="W153" s="43">
        <v>13706750270</v>
      </c>
      <c r="X153" s="43" t="s">
        <v>1601</v>
      </c>
      <c r="Y153" s="140" t="s">
        <v>1602</v>
      </c>
      <c r="Z153" s="43"/>
      <c r="AB153" s="209" t="s">
        <v>9</v>
      </c>
      <c r="AC153" s="476">
        <v>1</v>
      </c>
      <c r="AD153" s="480"/>
    </row>
    <row r="154" customHeight="1" spans="1:29">
      <c r="A154" s="112">
        <v>152</v>
      </c>
      <c r="B154" s="113"/>
      <c r="C154" s="43" t="s">
        <v>280</v>
      </c>
      <c r="D154" s="140" t="s">
        <v>546</v>
      </c>
      <c r="E154" s="112">
        <v>4</v>
      </c>
      <c r="F154" s="133">
        <v>2021</v>
      </c>
      <c r="G154" s="133" t="s">
        <v>142</v>
      </c>
      <c r="H154" s="133"/>
      <c r="I154" s="43" t="s">
        <v>1603</v>
      </c>
      <c r="J154" s="43" t="s">
        <v>1604</v>
      </c>
      <c r="K154" s="43">
        <v>19811122</v>
      </c>
      <c r="L154" s="167">
        <v>51477.6793</v>
      </c>
      <c r="M154" s="43" t="s">
        <v>1605</v>
      </c>
      <c r="N154" s="140" t="s">
        <v>1606</v>
      </c>
      <c r="O154" s="140">
        <v>1290.4</v>
      </c>
      <c r="P154" s="168">
        <v>194</v>
      </c>
      <c r="Q154" s="140" t="s">
        <v>80</v>
      </c>
      <c r="R154" s="168">
        <v>20210101</v>
      </c>
      <c r="S154" s="168">
        <v>20221231</v>
      </c>
      <c r="T154" s="140" t="s">
        <v>1023</v>
      </c>
      <c r="U154" s="140" t="s">
        <v>1607</v>
      </c>
      <c r="V154" s="140" t="s">
        <v>1608</v>
      </c>
      <c r="W154" s="140" t="s">
        <v>1609</v>
      </c>
      <c r="X154" s="140" t="s">
        <v>1610</v>
      </c>
      <c r="Y154" s="140" t="s">
        <v>1611</v>
      </c>
      <c r="Z154" s="140" t="s">
        <v>556</v>
      </c>
      <c r="AA154" s="476"/>
      <c r="AB154" s="209" t="s">
        <v>7</v>
      </c>
      <c r="AC154" s="476">
        <v>1</v>
      </c>
    </row>
    <row r="155" customHeight="1" spans="1:29">
      <c r="A155" s="112">
        <v>153</v>
      </c>
      <c r="B155" s="113"/>
      <c r="C155" s="112" t="s">
        <v>127</v>
      </c>
      <c r="D155" s="140" t="s">
        <v>546</v>
      </c>
      <c r="E155" s="112">
        <v>5</v>
      </c>
      <c r="F155" s="133">
        <v>2021</v>
      </c>
      <c r="G155" s="493" t="s">
        <v>142</v>
      </c>
      <c r="H155" s="493"/>
      <c r="I155" s="104" t="s">
        <v>1612</v>
      </c>
      <c r="J155" s="104" t="s">
        <v>1613</v>
      </c>
      <c r="K155" s="493">
        <v>20001009</v>
      </c>
      <c r="L155" s="493">
        <v>47706.9</v>
      </c>
      <c r="M155" s="104" t="s">
        <v>1614</v>
      </c>
      <c r="N155" s="140" t="s">
        <v>1615</v>
      </c>
      <c r="O155" s="140">
        <f>2051-150</f>
        <v>1901</v>
      </c>
      <c r="P155" s="168">
        <v>285</v>
      </c>
      <c r="Q155" s="140" t="s">
        <v>80</v>
      </c>
      <c r="R155" s="168">
        <v>20210101</v>
      </c>
      <c r="S155" s="168">
        <v>20221231</v>
      </c>
      <c r="T155" s="140" t="s">
        <v>1023</v>
      </c>
      <c r="U155" s="140" t="s">
        <v>1616</v>
      </c>
      <c r="V155" s="140" t="s">
        <v>1617</v>
      </c>
      <c r="W155" s="140" t="s">
        <v>1618</v>
      </c>
      <c r="X155" s="140" t="s">
        <v>169</v>
      </c>
      <c r="Y155" s="140" t="s">
        <v>1619</v>
      </c>
      <c r="Z155" s="140" t="s">
        <v>556</v>
      </c>
      <c r="AA155" s="476"/>
      <c r="AB155" s="209" t="s">
        <v>5</v>
      </c>
      <c r="AC155" s="476">
        <v>1</v>
      </c>
    </row>
    <row r="156" customHeight="1" spans="1:29">
      <c r="A156" s="112">
        <v>154</v>
      </c>
      <c r="B156" s="113"/>
      <c r="C156" s="112" t="s">
        <v>101</v>
      </c>
      <c r="D156" s="140" t="s">
        <v>546</v>
      </c>
      <c r="E156" s="112">
        <v>6</v>
      </c>
      <c r="F156" s="133">
        <v>2021</v>
      </c>
      <c r="G156" s="493" t="s">
        <v>74</v>
      </c>
      <c r="H156" s="493"/>
      <c r="I156" s="104" t="s">
        <v>1620</v>
      </c>
      <c r="J156" s="104" t="s">
        <v>1621</v>
      </c>
      <c r="K156" s="493">
        <v>20200724</v>
      </c>
      <c r="L156" s="493">
        <v>7000</v>
      </c>
      <c r="M156" s="104" t="s">
        <v>1622</v>
      </c>
      <c r="N156" s="140" t="s">
        <v>1623</v>
      </c>
      <c r="O156" s="140">
        <v>1282</v>
      </c>
      <c r="P156" s="168">
        <v>128</v>
      </c>
      <c r="Q156" s="140" t="s">
        <v>80</v>
      </c>
      <c r="R156" s="168">
        <v>20200901</v>
      </c>
      <c r="S156" s="168">
        <v>20221231</v>
      </c>
      <c r="T156" s="140" t="s">
        <v>1624</v>
      </c>
      <c r="U156" s="140" t="s">
        <v>1625</v>
      </c>
      <c r="V156" s="140" t="s">
        <v>1626</v>
      </c>
      <c r="W156" s="140" t="s">
        <v>1627</v>
      </c>
      <c r="X156" s="140" t="s">
        <v>169</v>
      </c>
      <c r="Y156" s="140" t="s">
        <v>1628</v>
      </c>
      <c r="Z156" s="140"/>
      <c r="AA156" s="476"/>
      <c r="AB156" s="209" t="s">
        <v>13</v>
      </c>
      <c r="AC156" s="476">
        <v>1</v>
      </c>
    </row>
    <row r="157" customHeight="1" spans="1:29">
      <c r="A157" s="112">
        <v>164</v>
      </c>
      <c r="B157" s="113">
        <v>0.604166666666667</v>
      </c>
      <c r="C157" s="466" t="s">
        <v>71</v>
      </c>
      <c r="D157" s="43" t="s">
        <v>1629</v>
      </c>
      <c r="E157" s="112">
        <v>2</v>
      </c>
      <c r="F157" s="43">
        <v>2021</v>
      </c>
      <c r="G157" s="43" t="s">
        <v>74</v>
      </c>
      <c r="H157" s="43"/>
      <c r="I157" s="43" t="s">
        <v>1630</v>
      </c>
      <c r="J157" s="43" t="s">
        <v>1631</v>
      </c>
      <c r="K157" s="43">
        <v>20010731</v>
      </c>
      <c r="L157" s="43">
        <v>200</v>
      </c>
      <c r="M157" s="43" t="s">
        <v>1632</v>
      </c>
      <c r="N157" s="43" t="s">
        <v>1633</v>
      </c>
      <c r="O157" s="43">
        <v>1332</v>
      </c>
      <c r="P157" s="43">
        <v>200</v>
      </c>
      <c r="Q157" s="43" t="s">
        <v>80</v>
      </c>
      <c r="R157" s="43" t="s">
        <v>234</v>
      </c>
      <c r="S157" s="43" t="s">
        <v>235</v>
      </c>
      <c r="T157" s="43" t="s">
        <v>1634</v>
      </c>
      <c r="U157" s="43" t="s">
        <v>1635</v>
      </c>
      <c r="V157" s="43" t="s">
        <v>1636</v>
      </c>
      <c r="W157" s="43" t="s">
        <v>1637</v>
      </c>
      <c r="X157" s="43" t="s">
        <v>169</v>
      </c>
      <c r="Y157" s="140" t="s">
        <v>1638</v>
      </c>
      <c r="Z157" s="43"/>
      <c r="AB157" s="209" t="s">
        <v>2</v>
      </c>
      <c r="AC157" s="476">
        <v>1</v>
      </c>
    </row>
    <row r="158" customHeight="1" spans="1:29">
      <c r="A158" s="112">
        <v>156</v>
      </c>
      <c r="B158" s="113"/>
      <c r="C158" s="43" t="s">
        <v>280</v>
      </c>
      <c r="D158" s="140" t="s">
        <v>546</v>
      </c>
      <c r="E158" s="112">
        <v>8</v>
      </c>
      <c r="F158" s="133">
        <v>2021</v>
      </c>
      <c r="G158" s="133" t="s">
        <v>74</v>
      </c>
      <c r="H158" s="133"/>
      <c r="I158" s="43" t="s">
        <v>1639</v>
      </c>
      <c r="J158" s="43" t="s">
        <v>1640</v>
      </c>
      <c r="K158" s="176">
        <v>20050117</v>
      </c>
      <c r="L158" s="167" t="s">
        <v>1641</v>
      </c>
      <c r="M158" s="43" t="s">
        <v>1642</v>
      </c>
      <c r="N158" s="140" t="s">
        <v>1643</v>
      </c>
      <c r="O158" s="140">
        <v>1345</v>
      </c>
      <c r="P158" s="168">
        <v>135</v>
      </c>
      <c r="Q158" s="140" t="s">
        <v>80</v>
      </c>
      <c r="R158" s="168">
        <v>20210101</v>
      </c>
      <c r="S158" s="168">
        <v>20221231</v>
      </c>
      <c r="T158" s="140" t="s">
        <v>1644</v>
      </c>
      <c r="U158" s="140" t="s">
        <v>1645</v>
      </c>
      <c r="V158" s="140" t="s">
        <v>1646</v>
      </c>
      <c r="W158" s="140" t="s">
        <v>1647</v>
      </c>
      <c r="X158" s="140" t="s">
        <v>169</v>
      </c>
      <c r="Y158" s="140" t="s">
        <v>1648</v>
      </c>
      <c r="Z158" s="140" t="s">
        <v>1649</v>
      </c>
      <c r="AA158" s="476"/>
      <c r="AB158" s="209" t="s">
        <v>7</v>
      </c>
      <c r="AC158" s="476">
        <v>1</v>
      </c>
    </row>
    <row r="159" customHeight="1" spans="1:29">
      <c r="A159" s="112">
        <v>157</v>
      </c>
      <c r="B159" s="113"/>
      <c r="C159" s="116" t="s">
        <v>116</v>
      </c>
      <c r="D159" s="140" t="s">
        <v>546</v>
      </c>
      <c r="E159" s="112">
        <v>9</v>
      </c>
      <c r="F159" s="133">
        <v>2021</v>
      </c>
      <c r="G159" s="493" t="s">
        <v>74</v>
      </c>
      <c r="H159" s="493"/>
      <c r="I159" s="104" t="s">
        <v>1650</v>
      </c>
      <c r="J159" s="104" t="s">
        <v>1651</v>
      </c>
      <c r="K159" s="493">
        <v>20051223</v>
      </c>
      <c r="L159" s="493">
        <v>44300</v>
      </c>
      <c r="M159" s="104" t="s">
        <v>1652</v>
      </c>
      <c r="N159" s="140" t="s">
        <v>1653</v>
      </c>
      <c r="O159" s="140">
        <v>1227</v>
      </c>
      <c r="P159" s="168">
        <v>123</v>
      </c>
      <c r="Q159" s="140" t="s">
        <v>80</v>
      </c>
      <c r="R159" s="168">
        <v>20210101</v>
      </c>
      <c r="S159" s="168">
        <v>20220930</v>
      </c>
      <c r="T159" s="140" t="s">
        <v>1654</v>
      </c>
      <c r="U159" s="140" t="s">
        <v>1655</v>
      </c>
      <c r="V159" s="140" t="s">
        <v>1656</v>
      </c>
      <c r="W159" s="140" t="s">
        <v>1657</v>
      </c>
      <c r="X159" s="140" t="s">
        <v>169</v>
      </c>
      <c r="Y159" s="140" t="s">
        <v>1658</v>
      </c>
      <c r="Z159" s="140"/>
      <c r="AA159" s="476"/>
      <c r="AB159" s="209" t="s">
        <v>17</v>
      </c>
      <c r="AC159" s="476">
        <v>1</v>
      </c>
    </row>
    <row r="160" customHeight="1" spans="1:29">
      <c r="A160" s="112">
        <v>158</v>
      </c>
      <c r="B160" s="113"/>
      <c r="C160" s="112" t="s">
        <v>127</v>
      </c>
      <c r="D160" s="140" t="s">
        <v>546</v>
      </c>
      <c r="E160" s="112">
        <v>10</v>
      </c>
      <c r="F160" s="133">
        <v>2021</v>
      </c>
      <c r="G160" s="133" t="s">
        <v>142</v>
      </c>
      <c r="H160" s="133"/>
      <c r="I160" s="43" t="s">
        <v>1659</v>
      </c>
      <c r="J160" s="43" t="s">
        <v>1660</v>
      </c>
      <c r="K160" s="133">
        <v>20090302</v>
      </c>
      <c r="L160" s="167">
        <v>5656.875</v>
      </c>
      <c r="M160" s="43" t="s">
        <v>1661</v>
      </c>
      <c r="N160" s="140" t="s">
        <v>1662</v>
      </c>
      <c r="O160" s="140">
        <v>1165</v>
      </c>
      <c r="P160" s="168">
        <v>117</v>
      </c>
      <c r="Q160" s="140" t="s">
        <v>80</v>
      </c>
      <c r="R160" s="168">
        <v>20210101</v>
      </c>
      <c r="S160" s="168">
        <v>20221231</v>
      </c>
      <c r="T160" s="140" t="s">
        <v>1663</v>
      </c>
      <c r="U160" s="140" t="s">
        <v>1664</v>
      </c>
      <c r="V160" s="140" t="s">
        <v>1665</v>
      </c>
      <c r="W160" s="140" t="s">
        <v>1666</v>
      </c>
      <c r="X160" s="140" t="s">
        <v>1667</v>
      </c>
      <c r="Y160" s="140" t="s">
        <v>1668</v>
      </c>
      <c r="Z160" s="140" t="s">
        <v>556</v>
      </c>
      <c r="AA160" s="476"/>
      <c r="AB160" s="209" t="s">
        <v>5</v>
      </c>
      <c r="AC160" s="476">
        <v>1</v>
      </c>
    </row>
    <row r="161" customHeight="1" spans="1:29">
      <c r="A161" s="112">
        <v>159</v>
      </c>
      <c r="B161" s="113"/>
      <c r="C161" s="112" t="s">
        <v>127</v>
      </c>
      <c r="D161" s="140" t="s">
        <v>546</v>
      </c>
      <c r="E161" s="112">
        <v>11</v>
      </c>
      <c r="F161" s="133">
        <v>2021</v>
      </c>
      <c r="G161" s="133" t="s">
        <v>74</v>
      </c>
      <c r="H161" s="133"/>
      <c r="I161" s="43" t="s">
        <v>1669</v>
      </c>
      <c r="J161" s="43" t="s">
        <v>1670</v>
      </c>
      <c r="K161" s="43" t="s">
        <v>1671</v>
      </c>
      <c r="L161" s="179">
        <v>3764.1926</v>
      </c>
      <c r="M161" s="43" t="s">
        <v>1672</v>
      </c>
      <c r="N161" s="140" t="s">
        <v>1673</v>
      </c>
      <c r="O161" s="140">
        <v>1442</v>
      </c>
      <c r="P161" s="168">
        <v>144</v>
      </c>
      <c r="Q161" s="140" t="s">
        <v>80</v>
      </c>
      <c r="R161" s="168" t="s">
        <v>81</v>
      </c>
      <c r="S161" s="168" t="s">
        <v>147</v>
      </c>
      <c r="T161" s="140" t="s">
        <v>1674</v>
      </c>
      <c r="U161" s="140" t="s">
        <v>1675</v>
      </c>
      <c r="V161" s="140" t="s">
        <v>1676</v>
      </c>
      <c r="W161" s="140" t="s">
        <v>1677</v>
      </c>
      <c r="X161" s="140" t="s">
        <v>1678</v>
      </c>
      <c r="Y161" s="140" t="s">
        <v>1679</v>
      </c>
      <c r="Z161" s="140" t="s">
        <v>556</v>
      </c>
      <c r="AA161" s="476"/>
      <c r="AB161" s="209" t="s">
        <v>5</v>
      </c>
      <c r="AC161" s="476">
        <v>1</v>
      </c>
    </row>
    <row r="162" customHeight="1" spans="1:29">
      <c r="A162" s="112">
        <v>160</v>
      </c>
      <c r="B162" s="113"/>
      <c r="C162" s="112" t="s">
        <v>89</v>
      </c>
      <c r="D162" s="140" t="s">
        <v>546</v>
      </c>
      <c r="E162" s="112">
        <v>12</v>
      </c>
      <c r="F162" s="133">
        <v>2021</v>
      </c>
      <c r="G162" s="133" t="s">
        <v>142</v>
      </c>
      <c r="H162" s="133"/>
      <c r="I162" s="43" t="s">
        <v>1680</v>
      </c>
      <c r="J162" s="43" t="s">
        <v>1681</v>
      </c>
      <c r="K162" s="176">
        <v>20180122</v>
      </c>
      <c r="L162" s="179">
        <v>3500</v>
      </c>
      <c r="M162" s="43" t="s">
        <v>1682</v>
      </c>
      <c r="N162" s="140" t="s">
        <v>1683</v>
      </c>
      <c r="O162" s="140">
        <v>1160</v>
      </c>
      <c r="P162" s="168">
        <v>116</v>
      </c>
      <c r="Q162" s="140" t="s">
        <v>80</v>
      </c>
      <c r="R162" s="168">
        <v>20200901</v>
      </c>
      <c r="S162" s="168">
        <v>20220831</v>
      </c>
      <c r="T162" s="140" t="s">
        <v>267</v>
      </c>
      <c r="U162" s="140" t="s">
        <v>1684</v>
      </c>
      <c r="V162" s="140" t="s">
        <v>1685</v>
      </c>
      <c r="W162" s="140" t="s">
        <v>1686</v>
      </c>
      <c r="X162" s="140" t="s">
        <v>169</v>
      </c>
      <c r="Y162" s="140" t="s">
        <v>1687</v>
      </c>
      <c r="Z162" s="140" t="s">
        <v>556</v>
      </c>
      <c r="AA162" s="476"/>
      <c r="AB162" s="209" t="s">
        <v>15</v>
      </c>
      <c r="AC162" s="476">
        <v>1</v>
      </c>
    </row>
    <row r="163" customHeight="1" spans="1:29">
      <c r="A163" s="112">
        <v>161</v>
      </c>
      <c r="B163" s="113"/>
      <c r="C163" s="112" t="s">
        <v>127</v>
      </c>
      <c r="D163" s="140" t="s">
        <v>546</v>
      </c>
      <c r="E163" s="112">
        <v>13</v>
      </c>
      <c r="F163" s="133">
        <v>2021</v>
      </c>
      <c r="G163" s="493" t="s">
        <v>74</v>
      </c>
      <c r="H163" s="493"/>
      <c r="I163" s="104" t="s">
        <v>1688</v>
      </c>
      <c r="J163" s="104" t="s">
        <v>1689</v>
      </c>
      <c r="K163" s="493">
        <v>20150306</v>
      </c>
      <c r="L163" s="493">
        <v>3150</v>
      </c>
      <c r="M163" s="104" t="s">
        <v>1690</v>
      </c>
      <c r="N163" s="140" t="s">
        <v>1691</v>
      </c>
      <c r="O163" s="140">
        <v>1202</v>
      </c>
      <c r="P163" s="168">
        <v>120</v>
      </c>
      <c r="Q163" s="140" t="s">
        <v>80</v>
      </c>
      <c r="R163" s="168">
        <v>20201201</v>
      </c>
      <c r="S163" s="168">
        <v>20221130</v>
      </c>
      <c r="T163" s="140" t="s">
        <v>1692</v>
      </c>
      <c r="U163" s="140" t="s">
        <v>1693</v>
      </c>
      <c r="V163" s="140" t="s">
        <v>1694</v>
      </c>
      <c r="W163" s="140" t="s">
        <v>1695</v>
      </c>
      <c r="X163" s="140" t="s">
        <v>169</v>
      </c>
      <c r="Y163" s="140" t="s">
        <v>1696</v>
      </c>
      <c r="Z163" s="140" t="s">
        <v>556</v>
      </c>
      <c r="AA163" s="476"/>
      <c r="AB163" s="209" t="s">
        <v>5</v>
      </c>
      <c r="AC163" s="476">
        <v>1</v>
      </c>
    </row>
    <row r="164" customHeight="1" spans="1:29">
      <c r="A164" s="112">
        <v>162</v>
      </c>
      <c r="B164" s="113"/>
      <c r="C164" s="43" t="s">
        <v>280</v>
      </c>
      <c r="D164" s="140" t="s">
        <v>546</v>
      </c>
      <c r="E164" s="112">
        <v>14</v>
      </c>
      <c r="F164" s="133">
        <v>2021</v>
      </c>
      <c r="G164" s="133" t="s">
        <v>74</v>
      </c>
      <c r="H164" s="133"/>
      <c r="I164" s="43" t="s">
        <v>1697</v>
      </c>
      <c r="J164" s="43" t="s">
        <v>1698</v>
      </c>
      <c r="K164" s="43">
        <v>20160325</v>
      </c>
      <c r="L164" s="179">
        <v>1000</v>
      </c>
      <c r="M164" s="43" t="s">
        <v>1699</v>
      </c>
      <c r="N164" s="140" t="s">
        <v>1700</v>
      </c>
      <c r="O164" s="140">
        <v>1254.24</v>
      </c>
      <c r="P164" s="168">
        <v>125</v>
      </c>
      <c r="Q164" s="140" t="s">
        <v>80</v>
      </c>
      <c r="R164" s="168">
        <v>20210101</v>
      </c>
      <c r="S164" s="168">
        <v>20221231</v>
      </c>
      <c r="T164" s="140" t="s">
        <v>1701</v>
      </c>
      <c r="U164" s="140" t="s">
        <v>1702</v>
      </c>
      <c r="V164" s="140" t="s">
        <v>1703</v>
      </c>
      <c r="W164" s="140" t="s">
        <v>1704</v>
      </c>
      <c r="X164" s="140" t="s">
        <v>169</v>
      </c>
      <c r="Y164" s="140" t="s">
        <v>1705</v>
      </c>
      <c r="Z164" s="140" t="s">
        <v>1649</v>
      </c>
      <c r="AA164" s="476"/>
      <c r="AB164" s="209" t="s">
        <v>7</v>
      </c>
      <c r="AC164" s="476">
        <v>1</v>
      </c>
    </row>
    <row r="165" customHeight="1" spans="1:29">
      <c r="A165" s="112">
        <v>163</v>
      </c>
      <c r="B165" s="113"/>
      <c r="C165" s="43" t="s">
        <v>332</v>
      </c>
      <c r="D165" s="43" t="s">
        <v>1629</v>
      </c>
      <c r="E165" s="112">
        <v>1</v>
      </c>
      <c r="F165" s="43">
        <v>2021</v>
      </c>
      <c r="G165" s="43" t="s">
        <v>74</v>
      </c>
      <c r="H165" s="43"/>
      <c r="I165" s="43" t="s">
        <v>1706</v>
      </c>
      <c r="J165" s="43" t="s">
        <v>1707</v>
      </c>
      <c r="K165" s="43">
        <v>19980710</v>
      </c>
      <c r="L165" s="43">
        <v>6945.02</v>
      </c>
      <c r="M165" s="43" t="s">
        <v>1708</v>
      </c>
      <c r="N165" s="43" t="s">
        <v>1709</v>
      </c>
      <c r="O165" s="43">
        <v>1710</v>
      </c>
      <c r="P165" s="43">
        <v>300</v>
      </c>
      <c r="Q165" s="43" t="s">
        <v>80</v>
      </c>
      <c r="R165" s="43" t="s">
        <v>81</v>
      </c>
      <c r="S165" s="43" t="s">
        <v>1710</v>
      </c>
      <c r="T165" s="43" t="s">
        <v>1711</v>
      </c>
      <c r="U165" s="43" t="s">
        <v>1712</v>
      </c>
      <c r="V165" s="43" t="s">
        <v>1713</v>
      </c>
      <c r="W165" s="43" t="s">
        <v>1714</v>
      </c>
      <c r="X165" s="43" t="s">
        <v>169</v>
      </c>
      <c r="Y165" s="140" t="s">
        <v>1715</v>
      </c>
      <c r="Z165" s="43"/>
      <c r="AB165" s="209" t="s">
        <v>19</v>
      </c>
      <c r="AC165" s="476">
        <v>1</v>
      </c>
    </row>
    <row r="166" customHeight="1" spans="1:29">
      <c r="A166" s="112">
        <v>166</v>
      </c>
      <c r="B166" s="113">
        <v>0.614583333333333</v>
      </c>
      <c r="C166" s="466" t="s">
        <v>71</v>
      </c>
      <c r="D166" s="43" t="s">
        <v>1629</v>
      </c>
      <c r="E166" s="112">
        <v>4</v>
      </c>
      <c r="F166" s="43">
        <v>2021</v>
      </c>
      <c r="G166" s="43" t="s">
        <v>569</v>
      </c>
      <c r="H166" s="43"/>
      <c r="I166" s="43" t="s">
        <v>1716</v>
      </c>
      <c r="J166" s="43" t="s">
        <v>1717</v>
      </c>
      <c r="K166" s="43">
        <v>20181022</v>
      </c>
      <c r="L166" s="43">
        <v>3000</v>
      </c>
      <c r="M166" s="43" t="s">
        <v>1718</v>
      </c>
      <c r="N166" s="43" t="s">
        <v>1719</v>
      </c>
      <c r="O166" s="43">
        <v>1554</v>
      </c>
      <c r="P166" s="43">
        <v>300</v>
      </c>
      <c r="Q166" s="43" t="s">
        <v>80</v>
      </c>
      <c r="R166" s="43">
        <v>20200901</v>
      </c>
      <c r="S166" s="43">
        <v>20230831</v>
      </c>
      <c r="T166" s="43" t="s">
        <v>1720</v>
      </c>
      <c r="U166" s="43" t="s">
        <v>1721</v>
      </c>
      <c r="V166" s="43" t="s">
        <v>1722</v>
      </c>
      <c r="W166" s="43" t="s">
        <v>1723</v>
      </c>
      <c r="X166" s="43" t="s">
        <v>169</v>
      </c>
      <c r="Y166" s="140" t="s">
        <v>1724</v>
      </c>
      <c r="Z166" s="43"/>
      <c r="AB166" s="209" t="s">
        <v>2</v>
      </c>
      <c r="AC166" s="476">
        <v>1</v>
      </c>
    </row>
    <row r="167" customHeight="1" spans="1:29">
      <c r="A167" s="112">
        <v>165</v>
      </c>
      <c r="B167" s="113"/>
      <c r="C167" s="43" t="s">
        <v>332</v>
      </c>
      <c r="D167" s="43" t="s">
        <v>1629</v>
      </c>
      <c r="E167" s="112">
        <v>3</v>
      </c>
      <c r="F167" s="43">
        <v>2021</v>
      </c>
      <c r="G167" s="43" t="s">
        <v>74</v>
      </c>
      <c r="H167" s="43"/>
      <c r="I167" s="43" t="s">
        <v>1725</v>
      </c>
      <c r="J167" s="43" t="s">
        <v>1726</v>
      </c>
      <c r="K167" s="43">
        <v>20200306</v>
      </c>
      <c r="L167" s="43">
        <v>5000</v>
      </c>
      <c r="M167" s="43" t="s">
        <v>1727</v>
      </c>
      <c r="N167" s="43" t="s">
        <v>1728</v>
      </c>
      <c r="O167" s="43">
        <v>1500</v>
      </c>
      <c r="P167" s="43">
        <v>300</v>
      </c>
      <c r="Q167" s="43" t="s">
        <v>80</v>
      </c>
      <c r="R167" s="43">
        <v>20200901</v>
      </c>
      <c r="S167" s="43">
        <v>20220831</v>
      </c>
      <c r="T167" s="43" t="s">
        <v>1729</v>
      </c>
      <c r="U167" s="43" t="s">
        <v>1730</v>
      </c>
      <c r="V167" s="43" t="s">
        <v>1731</v>
      </c>
      <c r="W167" s="43">
        <v>15659117825</v>
      </c>
      <c r="X167" s="43" t="s">
        <v>169</v>
      </c>
      <c r="Y167" s="140" t="s">
        <v>1732</v>
      </c>
      <c r="Z167" s="43"/>
      <c r="AB167" s="209" t="s">
        <v>19</v>
      </c>
      <c r="AC167" s="476">
        <v>1</v>
      </c>
    </row>
    <row r="168" customHeight="1" spans="1:29">
      <c r="A168" s="112">
        <v>137</v>
      </c>
      <c r="B168" s="113">
        <v>0.625</v>
      </c>
      <c r="C168" s="466" t="s">
        <v>71</v>
      </c>
      <c r="D168" s="43" t="s">
        <v>404</v>
      </c>
      <c r="E168" s="112">
        <v>11</v>
      </c>
      <c r="F168" s="43">
        <v>2021</v>
      </c>
      <c r="G168" s="43" t="s">
        <v>156</v>
      </c>
      <c r="H168" s="43"/>
      <c r="I168" s="43" t="s">
        <v>1733</v>
      </c>
      <c r="J168" s="43" t="s">
        <v>1734</v>
      </c>
      <c r="K168" s="43">
        <v>20130313</v>
      </c>
      <c r="L168" s="43">
        <v>1882.54</v>
      </c>
      <c r="M168" s="43" t="s">
        <v>1735</v>
      </c>
      <c r="N168" s="43" t="s">
        <v>1736</v>
      </c>
      <c r="O168" s="131">
        <v>1319</v>
      </c>
      <c r="P168" s="43">
        <v>200</v>
      </c>
      <c r="Q168" s="43" t="s">
        <v>80</v>
      </c>
      <c r="R168" s="43">
        <v>20200801</v>
      </c>
      <c r="S168" s="43">
        <v>20220830</v>
      </c>
      <c r="T168" s="43" t="s">
        <v>1737</v>
      </c>
      <c r="U168" s="43" t="s">
        <v>1738</v>
      </c>
      <c r="V168" s="43" t="s">
        <v>1739</v>
      </c>
      <c r="W168" s="43" t="s">
        <v>1740</v>
      </c>
      <c r="X168" s="43" t="s">
        <v>1741</v>
      </c>
      <c r="Y168" s="140" t="s">
        <v>1742</v>
      </c>
      <c r="Z168" s="43"/>
      <c r="AB168" s="209" t="s">
        <v>2</v>
      </c>
      <c r="AC168" s="476">
        <v>1</v>
      </c>
    </row>
    <row r="169" customHeight="1" spans="12:16">
      <c r="L169" s="232"/>
      <c r="O169" s="494">
        <f>SUM(O3:O168)</f>
        <v>259867.61</v>
      </c>
      <c r="P169" s="494">
        <f>SUM(P3:P168)</f>
        <v>43500.2</v>
      </c>
    </row>
    <row r="1048576" customHeight="1" spans="3:3">
      <c r="C1048576" s="112"/>
    </row>
  </sheetData>
  <mergeCells count="1">
    <mergeCell ref="A1:Z1"/>
  </mergeCells>
  <conditionalFormatting sqref="N170:N1048576">
    <cfRule type="containsText" dxfId="4" priority="2" operator="between" text="供应链">
      <formula>NOT(ISERROR(SEARCH("供应链",N170)))</formula>
    </cfRule>
  </conditionalFormatting>
  <dataValidations count="5">
    <dataValidation type="list" allowBlank="1" showInputMessage="1" showErrorMessage="1" sqref="Q41 Q82 Q164 Q74:Q76 Q141:Q155 Q157:Q158 Q160:Q162">
      <formula1>ee</formula1>
    </dataValidation>
    <dataValidation type="list" allowBlank="1" showInputMessage="1" showErrorMessage="1" sqref="G47">
      <formula1>"规划类,平台类,产业类"</formula1>
    </dataValidation>
    <dataValidation type="list" allowBlank="1" showInputMessage="1" showErrorMessage="1" sqref="F54 F56 F82 F41:F42 F44:F46 F48:F50 F74:F76 F141:F164">
      <formula1>aa</formula1>
    </dataValidation>
    <dataValidation type="list" allowBlank="1" showInputMessage="1" showErrorMessage="1" sqref="G82 G164 G41:G42 G44:G46 G48:G50 G52:G54 G74:G76 G141:G155 G157:G158 G160:G162">
      <formula1>dd</formula1>
    </dataValidation>
    <dataValidation type="list" allowBlank="1" showInputMessage="1" showErrorMessage="1" sqref="H82 H164 H74:H76 H141:H142 H144:H155 H157:H158 H160:H162">
      <formula1>cc</formula1>
    </dataValidation>
  </dataValidations>
  <pageMargins left="0.4" right="0.259027777777778" top="0.349305555555556" bottom="0.3"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0"/>
  <sheetViews>
    <sheetView workbookViewId="0">
      <selection activeCell="H9" sqref="H9"/>
    </sheetView>
  </sheetViews>
  <sheetFormatPr defaultColWidth="9" defaultRowHeight="14.25"/>
  <cols>
    <col min="1" max="1" width="12.5833333333333" customWidth="1"/>
    <col min="2" max="2" width="9" style="18"/>
    <col min="3" max="14" width="7.58333333333333" style="18" customWidth="1"/>
    <col min="15" max="15" width="7.58333333333333" style="18" hidden="1" customWidth="1"/>
    <col min="16" max="16" width="9" hidden="1" customWidth="1"/>
    <col min="17" max="17" width="9" style="216"/>
  </cols>
  <sheetData>
    <row r="1" ht="25" customHeight="1" spans="1:17">
      <c r="A1" s="445"/>
      <c r="B1" s="445" t="s">
        <v>1743</v>
      </c>
      <c r="C1" s="445" t="s">
        <v>1744</v>
      </c>
      <c r="D1" s="445"/>
      <c r="E1" s="445" t="s">
        <v>28</v>
      </c>
      <c r="F1" s="445" t="s">
        <v>30</v>
      </c>
      <c r="G1" s="445" t="s">
        <v>32</v>
      </c>
      <c r="H1" s="445" t="s">
        <v>34</v>
      </c>
      <c r="I1" s="445" t="s">
        <v>36</v>
      </c>
      <c r="J1" s="445" t="s">
        <v>37</v>
      </c>
      <c r="K1" s="445" t="s">
        <v>38</v>
      </c>
      <c r="L1" s="445" t="s">
        <v>40</v>
      </c>
      <c r="M1" s="445" t="s">
        <v>41</v>
      </c>
      <c r="N1" s="445" t="s">
        <v>42</v>
      </c>
      <c r="O1" s="457" t="s">
        <v>1745</v>
      </c>
      <c r="P1" s="457"/>
      <c r="Q1"/>
    </row>
    <row r="2" ht="25" customHeight="1" spans="1:17">
      <c r="A2" s="445" t="s">
        <v>1629</v>
      </c>
      <c r="B2" s="446">
        <v>4</v>
      </c>
      <c r="C2" s="445">
        <f>E2+F2+G2+H2+I2+J2+K2+L2+M2+N2</f>
        <v>4</v>
      </c>
      <c r="D2" s="447">
        <f t="shared" ref="D2:D14" si="0">C2/B2</f>
        <v>1</v>
      </c>
      <c r="E2" s="445"/>
      <c r="F2" s="445"/>
      <c r="G2" s="445">
        <v>2</v>
      </c>
      <c r="H2" s="445"/>
      <c r="I2" s="445"/>
      <c r="J2" s="445">
        <v>2</v>
      </c>
      <c r="K2" s="445"/>
      <c r="L2" s="445"/>
      <c r="M2" s="445"/>
      <c r="N2" s="445"/>
      <c r="O2" s="457"/>
      <c r="P2" s="454">
        <f t="shared" ref="P2:P14" si="1">(O2+C2)/B2</f>
        <v>1</v>
      </c>
      <c r="Q2"/>
    </row>
    <row r="3" ht="25" customHeight="1" spans="1:17">
      <c r="A3" s="445" t="s">
        <v>90</v>
      </c>
      <c r="B3" s="446">
        <v>5</v>
      </c>
      <c r="C3" s="445">
        <f t="shared" ref="C3:C17" si="2">E3+F3+G3+H3+I3+J3+K3+L3+M3+N3</f>
        <v>4</v>
      </c>
      <c r="D3" s="447">
        <f t="shared" si="0"/>
        <v>0.8</v>
      </c>
      <c r="E3" s="445"/>
      <c r="F3" s="445"/>
      <c r="G3" s="445">
        <v>1</v>
      </c>
      <c r="H3" s="445"/>
      <c r="I3" s="445"/>
      <c r="J3" s="445"/>
      <c r="K3" s="445"/>
      <c r="L3" s="445">
        <v>1</v>
      </c>
      <c r="M3" s="452">
        <v>1</v>
      </c>
      <c r="N3" s="452">
        <v>1</v>
      </c>
      <c r="O3" s="457">
        <v>2</v>
      </c>
      <c r="P3" s="454">
        <f t="shared" si="1"/>
        <v>1.2</v>
      </c>
      <c r="Q3"/>
    </row>
    <row r="4" ht="25" customHeight="1" spans="1:17">
      <c r="A4" s="448" t="s">
        <v>751</v>
      </c>
      <c r="B4" s="449">
        <v>10</v>
      </c>
      <c r="C4" s="448">
        <f t="shared" ref="C4:C14" si="3">E4+F4+G4+H4+I4+J4+K4+L4+M4+N4</f>
        <v>8</v>
      </c>
      <c r="D4" s="450">
        <f t="shared" si="0"/>
        <v>0.8</v>
      </c>
      <c r="E4" s="448">
        <v>2</v>
      </c>
      <c r="F4" s="448">
        <v>2</v>
      </c>
      <c r="G4" s="448">
        <v>1</v>
      </c>
      <c r="H4" s="451">
        <v>1</v>
      </c>
      <c r="I4" s="448"/>
      <c r="J4" s="448">
        <v>1</v>
      </c>
      <c r="K4" s="448"/>
      <c r="L4" s="448">
        <v>1</v>
      </c>
      <c r="M4" s="448"/>
      <c r="N4" s="448"/>
      <c r="O4" s="457">
        <v>1</v>
      </c>
      <c r="P4" s="454">
        <f t="shared" si="1"/>
        <v>0.9</v>
      </c>
      <c r="Q4"/>
    </row>
    <row r="5" ht="25" customHeight="1" spans="1:17">
      <c r="A5" s="445" t="s">
        <v>404</v>
      </c>
      <c r="B5" s="446">
        <v>12</v>
      </c>
      <c r="C5" s="445">
        <f t="shared" si="3"/>
        <v>8</v>
      </c>
      <c r="D5" s="447">
        <f t="shared" si="0"/>
        <v>0.666666666666667</v>
      </c>
      <c r="E5" s="445">
        <v>1</v>
      </c>
      <c r="F5" s="445">
        <v>2</v>
      </c>
      <c r="G5" s="445"/>
      <c r="H5" s="445">
        <v>1</v>
      </c>
      <c r="I5" s="445"/>
      <c r="J5" s="445">
        <v>1</v>
      </c>
      <c r="K5" s="445">
        <v>1</v>
      </c>
      <c r="L5" s="445"/>
      <c r="M5" s="445">
        <v>1</v>
      </c>
      <c r="N5" s="445">
        <v>1</v>
      </c>
      <c r="O5" s="457">
        <v>1</v>
      </c>
      <c r="P5" s="454">
        <f t="shared" si="1"/>
        <v>0.75</v>
      </c>
      <c r="Q5"/>
    </row>
    <row r="6" ht="25" customHeight="1" spans="1:17">
      <c r="A6" s="448" t="s">
        <v>650</v>
      </c>
      <c r="B6" s="449">
        <v>20</v>
      </c>
      <c r="C6" s="448">
        <f t="shared" si="3"/>
        <v>13</v>
      </c>
      <c r="D6" s="450">
        <f t="shared" si="0"/>
        <v>0.65</v>
      </c>
      <c r="E6" s="448">
        <v>1</v>
      </c>
      <c r="F6" s="448"/>
      <c r="G6" s="448"/>
      <c r="H6" s="451">
        <f>2+1</f>
        <v>3</v>
      </c>
      <c r="I6" s="448">
        <v>3</v>
      </c>
      <c r="J6" s="451">
        <f>1+1</f>
        <v>2</v>
      </c>
      <c r="K6" s="451">
        <f>2</f>
        <v>2</v>
      </c>
      <c r="L6" s="451">
        <v>1</v>
      </c>
      <c r="M6" s="448"/>
      <c r="N6" s="448">
        <v>1</v>
      </c>
      <c r="O6" s="457">
        <v>6</v>
      </c>
      <c r="P6" s="454">
        <f t="shared" si="1"/>
        <v>0.95</v>
      </c>
      <c r="Q6"/>
    </row>
    <row r="7" ht="25" customHeight="1" spans="1:17">
      <c r="A7" s="445" t="s">
        <v>546</v>
      </c>
      <c r="B7" s="446">
        <v>14</v>
      </c>
      <c r="C7" s="445">
        <f t="shared" si="3"/>
        <v>9</v>
      </c>
      <c r="D7" s="447">
        <f t="shared" si="0"/>
        <v>0.642857142857143</v>
      </c>
      <c r="E7" s="445">
        <v>1</v>
      </c>
      <c r="F7" s="445"/>
      <c r="G7" s="445">
        <v>1</v>
      </c>
      <c r="H7" s="445">
        <v>1</v>
      </c>
      <c r="I7" s="445">
        <v>1</v>
      </c>
      <c r="J7" s="445"/>
      <c r="K7" s="445">
        <v>2</v>
      </c>
      <c r="L7" s="445"/>
      <c r="M7" s="452">
        <f>1+1</f>
        <v>2</v>
      </c>
      <c r="N7" s="445">
        <v>1</v>
      </c>
      <c r="O7" s="457">
        <v>2</v>
      </c>
      <c r="P7" s="454">
        <f t="shared" si="1"/>
        <v>0.785714285714286</v>
      </c>
      <c r="Q7"/>
    </row>
    <row r="8" ht="25" customHeight="1" spans="1:17">
      <c r="A8" s="445" t="s">
        <v>260</v>
      </c>
      <c r="B8" s="446">
        <v>12</v>
      </c>
      <c r="C8" s="445">
        <f t="shared" si="3"/>
        <v>7</v>
      </c>
      <c r="D8" s="447">
        <f t="shared" si="0"/>
        <v>0.583333333333333</v>
      </c>
      <c r="E8" s="445">
        <v>1</v>
      </c>
      <c r="F8" s="445"/>
      <c r="G8" s="445">
        <v>2</v>
      </c>
      <c r="H8" s="445"/>
      <c r="I8" s="452">
        <f>1+1</f>
        <v>2</v>
      </c>
      <c r="J8" s="445"/>
      <c r="K8" s="445"/>
      <c r="L8" s="445"/>
      <c r="M8" s="445">
        <v>2</v>
      </c>
      <c r="N8" s="445"/>
      <c r="O8" s="457">
        <v>4</v>
      </c>
      <c r="P8" s="454">
        <f t="shared" si="1"/>
        <v>0.916666666666667</v>
      </c>
      <c r="Q8"/>
    </row>
    <row r="9" ht="25" customHeight="1" spans="1:17">
      <c r="A9" s="445" t="s">
        <v>141</v>
      </c>
      <c r="B9" s="446">
        <v>13</v>
      </c>
      <c r="C9" s="445">
        <f t="shared" si="3"/>
        <v>7</v>
      </c>
      <c r="D9" s="447">
        <f t="shared" si="0"/>
        <v>0.538461538461538</v>
      </c>
      <c r="E9" s="445">
        <v>1</v>
      </c>
      <c r="F9" s="445">
        <v>1</v>
      </c>
      <c r="G9" s="445">
        <v>1</v>
      </c>
      <c r="H9" s="445"/>
      <c r="I9" s="445"/>
      <c r="J9" s="445"/>
      <c r="K9" s="445"/>
      <c r="L9" s="445">
        <v>2</v>
      </c>
      <c r="M9" s="445"/>
      <c r="N9" s="445">
        <v>2</v>
      </c>
      <c r="O9" s="457">
        <v>1</v>
      </c>
      <c r="P9" s="454">
        <f t="shared" si="1"/>
        <v>0.615384615384615</v>
      </c>
      <c r="Q9"/>
    </row>
    <row r="10" ht="25" customHeight="1" spans="1:17">
      <c r="A10" s="445" t="s">
        <v>321</v>
      </c>
      <c r="B10" s="446">
        <v>10</v>
      </c>
      <c r="C10" s="445">
        <f t="shared" si="3"/>
        <v>5</v>
      </c>
      <c r="D10" s="447">
        <f t="shared" si="0"/>
        <v>0.5</v>
      </c>
      <c r="E10" s="445"/>
      <c r="F10" s="452">
        <f>1+1</f>
        <v>2</v>
      </c>
      <c r="G10" s="445"/>
      <c r="H10" s="452">
        <v>1</v>
      </c>
      <c r="I10" s="445"/>
      <c r="J10" s="445"/>
      <c r="K10" s="452">
        <v>1</v>
      </c>
      <c r="L10" s="445"/>
      <c r="M10" s="445"/>
      <c r="N10" s="445">
        <v>1</v>
      </c>
      <c r="O10" s="457">
        <v>2</v>
      </c>
      <c r="P10" s="458">
        <f t="shared" si="1"/>
        <v>0.7</v>
      </c>
      <c r="Q10"/>
    </row>
    <row r="11" ht="25" customHeight="1" spans="1:17">
      <c r="A11" s="445" t="s">
        <v>486</v>
      </c>
      <c r="B11" s="446">
        <v>6</v>
      </c>
      <c r="C11" s="445">
        <f t="shared" si="3"/>
        <v>3</v>
      </c>
      <c r="D11" s="447">
        <f t="shared" si="0"/>
        <v>0.5</v>
      </c>
      <c r="E11" s="445">
        <v>1</v>
      </c>
      <c r="F11" s="445"/>
      <c r="G11" s="445"/>
      <c r="H11" s="445">
        <v>2</v>
      </c>
      <c r="I11" s="445"/>
      <c r="J11" s="445"/>
      <c r="K11" s="445"/>
      <c r="L11" s="445"/>
      <c r="M11" s="445"/>
      <c r="N11" s="445"/>
      <c r="O11" s="457"/>
      <c r="P11" s="454">
        <f t="shared" si="1"/>
        <v>0.5</v>
      </c>
      <c r="Q11"/>
    </row>
    <row r="12" ht="25" customHeight="1" spans="1:17">
      <c r="A12" s="445" t="s">
        <v>191</v>
      </c>
      <c r="B12" s="446">
        <v>8</v>
      </c>
      <c r="C12" s="445">
        <f t="shared" si="3"/>
        <v>3</v>
      </c>
      <c r="D12" s="447">
        <f t="shared" si="0"/>
        <v>0.375</v>
      </c>
      <c r="E12" s="445"/>
      <c r="F12" s="445">
        <v>2</v>
      </c>
      <c r="G12" s="445"/>
      <c r="H12" s="445"/>
      <c r="I12" s="445"/>
      <c r="J12" s="445"/>
      <c r="K12" s="445"/>
      <c r="L12" s="445"/>
      <c r="M12" s="445">
        <v>1</v>
      </c>
      <c r="N12" s="445"/>
      <c r="O12" s="457">
        <v>1</v>
      </c>
      <c r="P12" s="454">
        <f t="shared" si="1"/>
        <v>0.5</v>
      </c>
      <c r="Q12"/>
    </row>
    <row r="13" ht="25" customHeight="1" spans="1:17">
      <c r="A13" s="445" t="s">
        <v>497</v>
      </c>
      <c r="B13" s="446">
        <v>11</v>
      </c>
      <c r="C13" s="445">
        <f t="shared" si="3"/>
        <v>4</v>
      </c>
      <c r="D13" s="447">
        <f t="shared" si="0"/>
        <v>0.363636363636364</v>
      </c>
      <c r="E13" s="445"/>
      <c r="F13" s="445">
        <v>1</v>
      </c>
      <c r="G13" s="445"/>
      <c r="H13" s="445">
        <v>1</v>
      </c>
      <c r="I13" s="445">
        <v>1</v>
      </c>
      <c r="J13" s="445">
        <v>1</v>
      </c>
      <c r="K13" s="445"/>
      <c r="L13" s="445"/>
      <c r="M13" s="445"/>
      <c r="N13" s="445"/>
      <c r="O13" s="457">
        <v>1</v>
      </c>
      <c r="P13" s="454">
        <f t="shared" si="1"/>
        <v>0.454545454545455</v>
      </c>
      <c r="Q13"/>
    </row>
    <row r="14" ht="25" customHeight="1" spans="1:17">
      <c r="A14" s="445" t="s">
        <v>72</v>
      </c>
      <c r="B14" s="446">
        <v>11</v>
      </c>
      <c r="C14" s="445">
        <f t="shared" si="3"/>
        <v>4</v>
      </c>
      <c r="D14" s="447">
        <f t="shared" si="0"/>
        <v>0.363636363636364</v>
      </c>
      <c r="E14" s="445"/>
      <c r="F14" s="445"/>
      <c r="G14" s="452">
        <v>1</v>
      </c>
      <c r="H14" s="445"/>
      <c r="I14" s="445"/>
      <c r="J14" s="452">
        <v>1</v>
      </c>
      <c r="K14" s="452">
        <f>1+1</f>
        <v>2</v>
      </c>
      <c r="L14" s="445"/>
      <c r="M14" s="445"/>
      <c r="N14" s="445"/>
      <c r="O14" s="459">
        <v>1</v>
      </c>
      <c r="P14" s="458">
        <f t="shared" si="1"/>
        <v>0.454545454545455</v>
      </c>
      <c r="Q14"/>
    </row>
    <row r="15" ht="25" customHeight="1" spans="1:17">
      <c r="A15" s="445" t="s">
        <v>422</v>
      </c>
      <c r="B15" s="446">
        <v>10</v>
      </c>
      <c r="C15" s="445">
        <f t="shared" si="2"/>
        <v>3</v>
      </c>
      <c r="D15" s="447">
        <f t="shared" ref="D15:D18" si="4">C15/B15</f>
        <v>0.3</v>
      </c>
      <c r="E15" s="445"/>
      <c r="F15" s="445"/>
      <c r="G15" s="445"/>
      <c r="H15" s="445"/>
      <c r="I15" s="445">
        <v>1</v>
      </c>
      <c r="J15" s="445"/>
      <c r="K15" s="445"/>
      <c r="L15" s="445"/>
      <c r="M15" s="445">
        <v>1</v>
      </c>
      <c r="N15" s="445">
        <v>1</v>
      </c>
      <c r="O15" s="457">
        <v>1</v>
      </c>
      <c r="P15" s="458">
        <f t="shared" ref="P15:P18" si="5">(O15+C15)/B15</f>
        <v>0.4</v>
      </c>
      <c r="Q15"/>
    </row>
    <row r="16" ht="25" customHeight="1" spans="1:17">
      <c r="A16" s="445" t="s">
        <v>838</v>
      </c>
      <c r="B16" s="446">
        <v>10</v>
      </c>
      <c r="C16" s="445">
        <f t="shared" si="2"/>
        <v>2</v>
      </c>
      <c r="D16" s="447">
        <f t="shared" si="4"/>
        <v>0.2</v>
      </c>
      <c r="E16" s="445"/>
      <c r="F16" s="445"/>
      <c r="G16" s="445"/>
      <c r="H16" s="445"/>
      <c r="I16" s="445"/>
      <c r="J16" s="445"/>
      <c r="K16" s="445"/>
      <c r="L16" s="445">
        <v>1</v>
      </c>
      <c r="M16" s="445"/>
      <c r="N16" s="452">
        <v>1</v>
      </c>
      <c r="O16" s="457">
        <v>2</v>
      </c>
      <c r="P16" s="458">
        <f t="shared" si="5"/>
        <v>0.4</v>
      </c>
      <c r="Q16"/>
    </row>
    <row r="17" ht="25" customHeight="1" spans="1:17">
      <c r="A17" s="445" t="s">
        <v>739</v>
      </c>
      <c r="B17" s="446">
        <v>10</v>
      </c>
      <c r="C17" s="445">
        <f t="shared" si="2"/>
        <v>2</v>
      </c>
      <c r="D17" s="447">
        <f t="shared" si="4"/>
        <v>0.2</v>
      </c>
      <c r="E17" s="445"/>
      <c r="F17" s="445"/>
      <c r="G17" s="445"/>
      <c r="H17" s="445"/>
      <c r="I17" s="445"/>
      <c r="J17" s="445"/>
      <c r="K17" s="452">
        <v>1</v>
      </c>
      <c r="L17" s="445">
        <v>1</v>
      </c>
      <c r="M17" s="445"/>
      <c r="N17" s="445"/>
      <c r="O17" s="457">
        <v>1</v>
      </c>
      <c r="P17" s="458">
        <f t="shared" si="5"/>
        <v>0.3</v>
      </c>
      <c r="Q17"/>
    </row>
    <row r="18" ht="25" customHeight="1" spans="1:17">
      <c r="A18" s="453" t="s">
        <v>1746</v>
      </c>
      <c r="B18" s="453">
        <f>SUM(B2:B17)</f>
        <v>166</v>
      </c>
      <c r="C18" s="453">
        <f>SUM(C2:C17)</f>
        <v>86</v>
      </c>
      <c r="D18" s="454">
        <f t="shared" si="4"/>
        <v>0.518072289156627</v>
      </c>
      <c r="E18" s="453">
        <f t="shared" ref="E18:N18" si="6">SUM(E2:E17)</f>
        <v>8</v>
      </c>
      <c r="F18" s="453">
        <f t="shared" si="6"/>
        <v>10</v>
      </c>
      <c r="G18" s="453">
        <f t="shared" si="6"/>
        <v>9</v>
      </c>
      <c r="H18" s="453">
        <f t="shared" si="6"/>
        <v>10</v>
      </c>
      <c r="I18" s="453">
        <f t="shared" si="6"/>
        <v>8</v>
      </c>
      <c r="J18" s="453">
        <f t="shared" si="6"/>
        <v>8</v>
      </c>
      <c r="K18" s="453">
        <f t="shared" si="6"/>
        <v>9</v>
      </c>
      <c r="L18" s="453">
        <f t="shared" si="6"/>
        <v>7</v>
      </c>
      <c r="M18" s="453">
        <f t="shared" si="6"/>
        <v>8</v>
      </c>
      <c r="N18" s="453">
        <f t="shared" si="6"/>
        <v>9</v>
      </c>
      <c r="O18" s="457">
        <f>SUM(O3:O17)</f>
        <v>26</v>
      </c>
      <c r="P18" s="454">
        <f t="shared" si="5"/>
        <v>0.674698795180723</v>
      </c>
      <c r="Q18"/>
    </row>
    <row r="19" ht="25" customHeight="1" spans="1:17">
      <c r="A19" s="445" t="s">
        <v>1747</v>
      </c>
      <c r="B19" s="455"/>
      <c r="C19" s="12"/>
      <c r="D19" s="455"/>
      <c r="E19" s="455">
        <v>17</v>
      </c>
      <c r="F19" s="455">
        <v>18</v>
      </c>
      <c r="G19" s="455">
        <v>17</v>
      </c>
      <c r="H19" s="455">
        <v>14</v>
      </c>
      <c r="I19" s="455">
        <v>17</v>
      </c>
      <c r="J19" s="455">
        <v>18</v>
      </c>
      <c r="K19" s="455">
        <v>18</v>
      </c>
      <c r="L19" s="455">
        <v>15</v>
      </c>
      <c r="M19" s="455">
        <v>16</v>
      </c>
      <c r="N19" s="455">
        <v>18</v>
      </c>
      <c r="O19" s="460"/>
      <c r="P19" s="461"/>
      <c r="Q19"/>
    </row>
    <row r="20" ht="25" customHeight="1" spans="1:17">
      <c r="A20" s="445" t="s">
        <v>1748</v>
      </c>
      <c r="B20" s="455"/>
      <c r="C20" s="12"/>
      <c r="D20" s="455"/>
      <c r="E20" s="456">
        <f>E18/E19</f>
        <v>0.470588235294118</v>
      </c>
      <c r="F20" s="456">
        <f t="shared" ref="F20:N20" si="7">F18/F19</f>
        <v>0.555555555555556</v>
      </c>
      <c r="G20" s="456">
        <f t="shared" si="7"/>
        <v>0.529411764705882</v>
      </c>
      <c r="H20" s="456">
        <f t="shared" si="7"/>
        <v>0.714285714285714</v>
      </c>
      <c r="I20" s="456">
        <f t="shared" si="7"/>
        <v>0.470588235294118</v>
      </c>
      <c r="J20" s="456">
        <f t="shared" si="7"/>
        <v>0.444444444444444</v>
      </c>
      <c r="K20" s="456">
        <f t="shared" si="7"/>
        <v>0.5</v>
      </c>
      <c r="L20" s="456">
        <f t="shared" si="7"/>
        <v>0.466666666666667</v>
      </c>
      <c r="M20" s="456">
        <f t="shared" si="7"/>
        <v>0.5</v>
      </c>
      <c r="N20" s="456">
        <f t="shared" si="7"/>
        <v>0.5</v>
      </c>
      <c r="O20" s="460"/>
      <c r="P20" s="461"/>
      <c r="Q20"/>
    </row>
  </sheetData>
  <pageMargins left="0.699305555555556" right="0.699305555555556"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J62"/>
  <sheetViews>
    <sheetView workbookViewId="0">
      <selection activeCell="A2" sqref="$A2:$XFD19"/>
    </sheetView>
  </sheetViews>
  <sheetFormatPr defaultColWidth="9" defaultRowHeight="20.15" customHeight="1"/>
  <cols>
    <col min="1" max="1" width="5" style="110" customWidth="1"/>
    <col min="2" max="2" width="8.5" style="110" customWidth="1"/>
    <col min="3" max="3" width="5" style="110" customWidth="1"/>
    <col min="4" max="4" width="6.75" style="110" customWidth="1"/>
    <col min="5" max="5" width="5" style="110" customWidth="1"/>
    <col min="6" max="6" width="25.5833333333333" style="110" customWidth="1"/>
    <col min="7" max="7" width="11.25" style="110" customWidth="1"/>
    <col min="8" max="8" width="25.5833333333333" style="110" customWidth="1"/>
    <col min="9" max="9" width="52.25" style="110" customWidth="1"/>
    <col min="10" max="11" width="9" style="110"/>
    <col min="12" max="21" width="9" style="110" customWidth="1"/>
    <col min="22" max="35" width="5.58333333333333" style="110" customWidth="1"/>
    <col min="36" max="36" width="14.5" style="190" customWidth="1"/>
    <col min="37" max="16384" width="9" style="110"/>
  </cols>
  <sheetData>
    <row r="2" customHeight="1" spans="1:35">
      <c r="A2" s="111" t="s">
        <v>44</v>
      </c>
      <c r="B2" s="111" t="s">
        <v>45</v>
      </c>
      <c r="C2" s="111" t="s">
        <v>46</v>
      </c>
      <c r="D2" s="111" t="s">
        <v>47</v>
      </c>
      <c r="E2" s="111" t="s">
        <v>48</v>
      </c>
      <c r="F2" s="111" t="s">
        <v>52</v>
      </c>
      <c r="G2" s="111" t="s">
        <v>55</v>
      </c>
      <c r="H2" s="111" t="s">
        <v>56</v>
      </c>
      <c r="I2" s="111" t="s">
        <v>57</v>
      </c>
      <c r="J2" s="111" t="s">
        <v>58</v>
      </c>
      <c r="K2" s="111" t="s">
        <v>59</v>
      </c>
      <c r="L2" s="111" t="s">
        <v>60</v>
      </c>
      <c r="M2" s="111" t="s">
        <v>61</v>
      </c>
      <c r="N2" s="111" t="s">
        <v>62</v>
      </c>
      <c r="O2" s="111" t="s">
        <v>63</v>
      </c>
      <c r="P2" s="111" t="s">
        <v>64</v>
      </c>
      <c r="Q2" s="111" t="s">
        <v>65</v>
      </c>
      <c r="R2" s="443" t="s">
        <v>66</v>
      </c>
      <c r="S2" s="111" t="s">
        <v>67</v>
      </c>
      <c r="T2" s="111" t="s">
        <v>68</v>
      </c>
      <c r="U2" s="111" t="s">
        <v>69</v>
      </c>
      <c r="V2" s="136" t="s">
        <v>1749</v>
      </c>
      <c r="W2" s="137"/>
      <c r="X2" s="136" t="s">
        <v>1750</v>
      </c>
      <c r="Y2" s="137"/>
      <c r="Z2" s="136" t="s">
        <v>1751</v>
      </c>
      <c r="AA2" s="137"/>
      <c r="AB2" s="136" t="s">
        <v>1752</v>
      </c>
      <c r="AC2" s="137"/>
      <c r="AD2" s="148" t="s">
        <v>1753</v>
      </c>
      <c r="AE2" s="148" t="s">
        <v>1754</v>
      </c>
      <c r="AF2" s="153" t="s">
        <v>1755</v>
      </c>
      <c r="AG2" s="153" t="s">
        <v>1756</v>
      </c>
      <c r="AH2" s="153" t="s">
        <v>1757</v>
      </c>
      <c r="AI2" s="153" t="s">
        <v>1758</v>
      </c>
    </row>
    <row r="3" customHeight="1" spans="1:35">
      <c r="A3" s="116">
        <v>1</v>
      </c>
      <c r="B3" s="155">
        <v>0.447916666666667</v>
      </c>
      <c r="C3" s="122" t="s">
        <v>71</v>
      </c>
      <c r="D3" s="40" t="s">
        <v>90</v>
      </c>
      <c r="E3" s="39">
        <v>1</v>
      </c>
      <c r="F3" s="40" t="s">
        <v>710</v>
      </c>
      <c r="G3" s="40">
        <v>49905</v>
      </c>
      <c r="H3" s="40" t="s">
        <v>712</v>
      </c>
      <c r="I3" s="40" t="s">
        <v>713</v>
      </c>
      <c r="J3" s="40">
        <v>3285</v>
      </c>
      <c r="K3" s="40">
        <v>600</v>
      </c>
      <c r="L3" s="40" t="s">
        <v>80</v>
      </c>
      <c r="M3" s="40">
        <v>20210201</v>
      </c>
      <c r="N3" s="40">
        <v>20230131</v>
      </c>
      <c r="O3" s="40" t="s">
        <v>714</v>
      </c>
      <c r="P3" s="40" t="s">
        <v>715</v>
      </c>
      <c r="Q3" s="40" t="s">
        <v>716</v>
      </c>
      <c r="R3" s="40" t="s">
        <v>717</v>
      </c>
      <c r="S3" s="40" t="s">
        <v>169</v>
      </c>
      <c r="T3" s="38" t="s">
        <v>718</v>
      </c>
      <c r="U3" s="40"/>
      <c r="V3" s="138">
        <v>85</v>
      </c>
      <c r="W3" s="138">
        <v>1</v>
      </c>
      <c r="X3" s="138">
        <v>81</v>
      </c>
      <c r="Y3" s="138">
        <v>1</v>
      </c>
      <c r="Z3" s="138">
        <v>88</v>
      </c>
      <c r="AA3" s="138">
        <v>1</v>
      </c>
      <c r="AB3" s="138">
        <v>78</v>
      </c>
      <c r="AC3" s="138">
        <v>1</v>
      </c>
      <c r="AD3" s="149">
        <f>(AB3+Z3+X3+V3)/4</f>
        <v>83</v>
      </c>
      <c r="AE3" s="138">
        <f>W3+Y3+AA3+AC3</f>
        <v>4</v>
      </c>
      <c r="AF3" s="138">
        <v>1</v>
      </c>
      <c r="AG3" s="138"/>
      <c r="AH3" s="138">
        <v>1</v>
      </c>
      <c r="AI3" s="138">
        <f>AH3+AG3+AF3+AE3</f>
        <v>6</v>
      </c>
    </row>
    <row r="4" customHeight="1" spans="1:35">
      <c r="A4" s="116">
        <v>116</v>
      </c>
      <c r="B4" s="155">
        <v>0.416666666666667</v>
      </c>
      <c r="C4" s="122" t="s">
        <v>71</v>
      </c>
      <c r="D4" s="40" t="s">
        <v>260</v>
      </c>
      <c r="E4" s="40">
        <v>2</v>
      </c>
      <c r="F4" s="40" t="s">
        <v>261</v>
      </c>
      <c r="G4" s="185" t="s">
        <v>264</v>
      </c>
      <c r="H4" s="40" t="s">
        <v>265</v>
      </c>
      <c r="I4" s="40" t="s">
        <v>266</v>
      </c>
      <c r="J4" s="186">
        <v>1380</v>
      </c>
      <c r="K4" s="40">
        <v>240</v>
      </c>
      <c r="L4" s="173" t="s">
        <v>80</v>
      </c>
      <c r="M4" s="173" t="s">
        <v>81</v>
      </c>
      <c r="N4" s="173" t="s">
        <v>147</v>
      </c>
      <c r="O4" s="40" t="s">
        <v>267</v>
      </c>
      <c r="P4" s="173" t="s">
        <v>268</v>
      </c>
      <c r="Q4" s="40" t="s">
        <v>269</v>
      </c>
      <c r="R4" s="40">
        <v>18701903612</v>
      </c>
      <c r="S4" s="40" t="s">
        <v>270</v>
      </c>
      <c r="T4" s="509" t="s">
        <v>271</v>
      </c>
      <c r="U4" s="40"/>
      <c r="V4" s="138">
        <v>78</v>
      </c>
      <c r="W4" s="138">
        <v>1</v>
      </c>
      <c r="X4" s="138">
        <v>83</v>
      </c>
      <c r="Y4" s="138">
        <v>1</v>
      </c>
      <c r="Z4" s="138">
        <v>80</v>
      </c>
      <c r="AA4" s="138">
        <v>1</v>
      </c>
      <c r="AB4" s="138">
        <v>80</v>
      </c>
      <c r="AC4" s="138">
        <v>1</v>
      </c>
      <c r="AD4" s="149">
        <f t="shared" ref="AD4" si="0">(AB4+Z4+X4+V4)/4</f>
        <v>80.25</v>
      </c>
      <c r="AE4" s="138">
        <f t="shared" ref="AE4" si="1">W4+Y4+AA4+AC4</f>
        <v>4</v>
      </c>
      <c r="AF4" s="138">
        <v>1</v>
      </c>
      <c r="AG4" s="138"/>
      <c r="AH4" s="138">
        <v>1</v>
      </c>
      <c r="AI4" s="138">
        <f t="shared" ref="AI4" si="2">AH4+AG4+AF4+AE4</f>
        <v>6</v>
      </c>
    </row>
    <row r="5" customHeight="1" spans="1:36">
      <c r="A5" s="116">
        <v>164</v>
      </c>
      <c r="B5" s="155">
        <v>0.604166666666667</v>
      </c>
      <c r="C5" s="122" t="s">
        <v>71</v>
      </c>
      <c r="D5" s="40" t="s">
        <v>1629</v>
      </c>
      <c r="E5" s="39">
        <v>2</v>
      </c>
      <c r="F5" s="40" t="s">
        <v>1630</v>
      </c>
      <c r="G5" s="40">
        <v>200</v>
      </c>
      <c r="H5" s="40" t="s">
        <v>1632</v>
      </c>
      <c r="I5" s="40" t="s">
        <v>1633</v>
      </c>
      <c r="J5" s="40">
        <v>1332</v>
      </c>
      <c r="K5" s="40">
        <v>200</v>
      </c>
      <c r="L5" s="40" t="s">
        <v>80</v>
      </c>
      <c r="M5" s="40" t="s">
        <v>234</v>
      </c>
      <c r="N5" s="40" t="s">
        <v>235</v>
      </c>
      <c r="O5" s="40" t="s">
        <v>1634</v>
      </c>
      <c r="P5" s="40" t="s">
        <v>1635</v>
      </c>
      <c r="Q5" s="40" t="s">
        <v>1636</v>
      </c>
      <c r="R5" s="40" t="s">
        <v>1637</v>
      </c>
      <c r="S5" s="40" t="s">
        <v>169</v>
      </c>
      <c r="T5" s="38" t="s">
        <v>1638</v>
      </c>
      <c r="U5" s="38"/>
      <c r="V5" s="138">
        <v>68</v>
      </c>
      <c r="W5" s="138">
        <v>1</v>
      </c>
      <c r="X5" s="138">
        <v>83</v>
      </c>
      <c r="Y5" s="138">
        <v>1</v>
      </c>
      <c r="Z5" s="138">
        <v>70</v>
      </c>
      <c r="AA5" s="138">
        <v>1</v>
      </c>
      <c r="AB5" s="138">
        <v>80</v>
      </c>
      <c r="AC5" s="138">
        <v>1</v>
      </c>
      <c r="AD5" s="149">
        <f t="shared" ref="AD5:AD10" si="3">(AB5+Z5+X5+V5)/4</f>
        <v>75.25</v>
      </c>
      <c r="AE5" s="138">
        <f t="shared" ref="AE5:AE10" si="4">W5+Y5+AA5+AC5</f>
        <v>4</v>
      </c>
      <c r="AF5" s="138">
        <v>1</v>
      </c>
      <c r="AG5" s="138"/>
      <c r="AH5" s="138">
        <v>1</v>
      </c>
      <c r="AI5" s="138">
        <f t="shared" ref="AI5:AI10" si="5">AH5+AG5+AF5+AE5</f>
        <v>6</v>
      </c>
      <c r="AJ5" s="199"/>
    </row>
    <row r="6" customHeight="1" spans="1:35">
      <c r="A6" s="116">
        <v>166</v>
      </c>
      <c r="B6" s="155">
        <v>0.614583333333333</v>
      </c>
      <c r="C6" s="122" t="s">
        <v>71</v>
      </c>
      <c r="D6" s="40" t="s">
        <v>1629</v>
      </c>
      <c r="E6" s="39">
        <v>4</v>
      </c>
      <c r="F6" s="40" t="s">
        <v>1716</v>
      </c>
      <c r="G6" s="40">
        <v>3000</v>
      </c>
      <c r="H6" s="40" t="s">
        <v>1718</v>
      </c>
      <c r="I6" s="40" t="s">
        <v>1719</v>
      </c>
      <c r="J6" s="40">
        <v>1554</v>
      </c>
      <c r="K6" s="40">
        <v>300</v>
      </c>
      <c r="L6" s="40" t="s">
        <v>80</v>
      </c>
      <c r="M6" s="40">
        <v>20200901</v>
      </c>
      <c r="N6" s="40">
        <v>20230831</v>
      </c>
      <c r="O6" s="40" t="s">
        <v>1720</v>
      </c>
      <c r="P6" s="40" t="s">
        <v>1721</v>
      </c>
      <c r="Q6" s="40" t="s">
        <v>1722</v>
      </c>
      <c r="R6" s="40" t="s">
        <v>1723</v>
      </c>
      <c r="S6" s="40" t="s">
        <v>169</v>
      </c>
      <c r="T6" s="38" t="s">
        <v>1724</v>
      </c>
      <c r="U6" s="40"/>
      <c r="V6" s="138">
        <v>65</v>
      </c>
      <c r="W6" s="138">
        <v>1</v>
      </c>
      <c r="X6" s="138">
        <v>81</v>
      </c>
      <c r="Y6" s="138">
        <v>1</v>
      </c>
      <c r="Z6" s="138">
        <v>75</v>
      </c>
      <c r="AA6" s="138">
        <v>1</v>
      </c>
      <c r="AB6" s="138">
        <v>78</v>
      </c>
      <c r="AC6" s="138">
        <v>1</v>
      </c>
      <c r="AD6" s="149">
        <f t="shared" si="3"/>
        <v>74.75</v>
      </c>
      <c r="AE6" s="138">
        <f t="shared" si="4"/>
        <v>4</v>
      </c>
      <c r="AF6" s="138">
        <v>1</v>
      </c>
      <c r="AG6" s="138"/>
      <c r="AH6" s="138">
        <v>1</v>
      </c>
      <c r="AI6" s="138">
        <f t="shared" si="5"/>
        <v>6</v>
      </c>
    </row>
    <row r="7" customHeight="1" spans="1:35">
      <c r="A7" s="116">
        <v>155</v>
      </c>
      <c r="B7" s="155">
        <v>0.541666666666667</v>
      </c>
      <c r="C7" s="122" t="s">
        <v>71</v>
      </c>
      <c r="D7" s="40" t="s">
        <v>546</v>
      </c>
      <c r="E7" s="39">
        <v>7</v>
      </c>
      <c r="F7" s="40" t="s">
        <v>1041</v>
      </c>
      <c r="G7" s="40">
        <v>538468.1945</v>
      </c>
      <c r="H7" s="40" t="s">
        <v>1043</v>
      </c>
      <c r="I7" s="40" t="s">
        <v>1044</v>
      </c>
      <c r="J7" s="40">
        <v>1100</v>
      </c>
      <c r="K7" s="40">
        <v>110</v>
      </c>
      <c r="L7" s="40" t="s">
        <v>80</v>
      </c>
      <c r="M7" s="40">
        <v>20200801</v>
      </c>
      <c r="N7" s="40">
        <v>20211231</v>
      </c>
      <c r="O7" s="40" t="s">
        <v>1045</v>
      </c>
      <c r="P7" s="40" t="s">
        <v>1046</v>
      </c>
      <c r="Q7" s="40" t="s">
        <v>1047</v>
      </c>
      <c r="R7" s="40" t="s">
        <v>1048</v>
      </c>
      <c r="S7" s="40" t="s">
        <v>169</v>
      </c>
      <c r="T7" s="38" t="s">
        <v>1049</v>
      </c>
      <c r="U7" s="40"/>
      <c r="V7" s="138">
        <v>65</v>
      </c>
      <c r="W7" s="138">
        <v>1</v>
      </c>
      <c r="X7" s="138">
        <v>83</v>
      </c>
      <c r="Y7" s="138">
        <v>1</v>
      </c>
      <c r="Z7" s="138">
        <v>78</v>
      </c>
      <c r="AA7" s="138">
        <v>1</v>
      </c>
      <c r="AB7" s="138">
        <v>76</v>
      </c>
      <c r="AC7" s="138">
        <v>1</v>
      </c>
      <c r="AD7" s="149">
        <f t="shared" si="3"/>
        <v>75.5</v>
      </c>
      <c r="AE7" s="138">
        <f t="shared" si="4"/>
        <v>4</v>
      </c>
      <c r="AF7" s="138">
        <v>1</v>
      </c>
      <c r="AG7" s="138"/>
      <c r="AH7" s="138"/>
      <c r="AI7" s="138">
        <f t="shared" si="5"/>
        <v>5</v>
      </c>
    </row>
    <row r="8" customHeight="1" spans="1:35">
      <c r="A8" s="116">
        <v>7</v>
      </c>
      <c r="B8" s="155">
        <v>0.552083333333333</v>
      </c>
      <c r="C8" s="122" t="s">
        <v>71</v>
      </c>
      <c r="D8" s="40" t="s">
        <v>141</v>
      </c>
      <c r="E8" s="40">
        <v>2</v>
      </c>
      <c r="F8" s="40" t="s">
        <v>1257</v>
      </c>
      <c r="G8" s="40">
        <v>5112.75</v>
      </c>
      <c r="H8" s="40" t="s">
        <v>1259</v>
      </c>
      <c r="I8" s="40" t="s">
        <v>1260</v>
      </c>
      <c r="J8" s="40">
        <v>1554.15</v>
      </c>
      <c r="K8" s="40">
        <v>300</v>
      </c>
      <c r="L8" s="40" t="s">
        <v>80</v>
      </c>
      <c r="M8" s="40">
        <v>20201001</v>
      </c>
      <c r="N8" s="40">
        <v>20221031</v>
      </c>
      <c r="O8" s="40" t="s">
        <v>1261</v>
      </c>
      <c r="P8" s="40" t="s">
        <v>1262</v>
      </c>
      <c r="Q8" s="40" t="s">
        <v>1263</v>
      </c>
      <c r="R8" s="40" t="s">
        <v>1264</v>
      </c>
      <c r="S8" s="40" t="s">
        <v>152</v>
      </c>
      <c r="T8" s="38" t="s">
        <v>1265</v>
      </c>
      <c r="U8" s="40"/>
      <c r="V8" s="138">
        <v>63</v>
      </c>
      <c r="W8" s="138">
        <v>1</v>
      </c>
      <c r="X8" s="138">
        <v>81</v>
      </c>
      <c r="Y8" s="138">
        <v>1</v>
      </c>
      <c r="Z8" s="138">
        <v>70</v>
      </c>
      <c r="AA8" s="138">
        <v>1</v>
      </c>
      <c r="AB8" s="138">
        <v>57</v>
      </c>
      <c r="AC8" s="138">
        <v>0</v>
      </c>
      <c r="AD8" s="149">
        <f t="shared" si="3"/>
        <v>67.75</v>
      </c>
      <c r="AE8" s="138">
        <f t="shared" si="4"/>
        <v>3</v>
      </c>
      <c r="AF8" s="138">
        <v>1</v>
      </c>
      <c r="AG8" s="138"/>
      <c r="AH8" s="138">
        <v>1</v>
      </c>
      <c r="AI8" s="138">
        <f t="shared" si="5"/>
        <v>5</v>
      </c>
    </row>
    <row r="9" customHeight="1" spans="1:35">
      <c r="A9" s="116">
        <v>118</v>
      </c>
      <c r="B9" s="155">
        <v>0.427083333333333</v>
      </c>
      <c r="C9" s="122" t="s">
        <v>71</v>
      </c>
      <c r="D9" s="40" t="s">
        <v>260</v>
      </c>
      <c r="E9" s="40">
        <v>4</v>
      </c>
      <c r="F9" s="40" t="s">
        <v>272</v>
      </c>
      <c r="G9" s="40">
        <v>68000</v>
      </c>
      <c r="H9" s="40" t="s">
        <v>274</v>
      </c>
      <c r="I9" s="40" t="s">
        <v>275</v>
      </c>
      <c r="J9" s="40">
        <v>3522</v>
      </c>
      <c r="K9" s="127">
        <v>600</v>
      </c>
      <c r="L9" s="40" t="s">
        <v>80</v>
      </c>
      <c r="M9" s="40">
        <v>20200701</v>
      </c>
      <c r="N9" s="40">
        <v>20220631</v>
      </c>
      <c r="O9" s="40" t="s">
        <v>276</v>
      </c>
      <c r="P9" s="40" t="s">
        <v>277</v>
      </c>
      <c r="Q9" s="40" t="s">
        <v>278</v>
      </c>
      <c r="R9" s="40">
        <v>18101813590</v>
      </c>
      <c r="S9" s="40" t="s">
        <v>169</v>
      </c>
      <c r="T9" s="38" t="s">
        <v>279</v>
      </c>
      <c r="U9" s="40"/>
      <c r="V9" s="138">
        <v>79</v>
      </c>
      <c r="W9" s="138">
        <v>1</v>
      </c>
      <c r="X9" s="138">
        <v>81</v>
      </c>
      <c r="Y9" s="138">
        <v>1</v>
      </c>
      <c r="Z9" s="138">
        <v>86</v>
      </c>
      <c r="AA9" s="138">
        <v>1</v>
      </c>
      <c r="AB9" s="138">
        <v>82</v>
      </c>
      <c r="AC9" s="138">
        <v>1</v>
      </c>
      <c r="AD9" s="149">
        <f t="shared" si="3"/>
        <v>82</v>
      </c>
      <c r="AE9" s="138">
        <f t="shared" si="4"/>
        <v>4</v>
      </c>
      <c r="AF9" s="138"/>
      <c r="AG9" s="138"/>
      <c r="AH9" s="138"/>
      <c r="AI9" s="138">
        <f t="shared" si="5"/>
        <v>4</v>
      </c>
    </row>
    <row r="10" customHeight="1" spans="1:36">
      <c r="A10" s="116">
        <v>67</v>
      </c>
      <c r="B10" s="155">
        <v>0.458333333333333</v>
      </c>
      <c r="C10" s="122" t="s">
        <v>71</v>
      </c>
      <c r="D10" s="38" t="s">
        <v>751</v>
      </c>
      <c r="E10" s="39">
        <v>7</v>
      </c>
      <c r="F10" s="40" t="s">
        <v>786</v>
      </c>
      <c r="G10" s="40">
        <v>2000</v>
      </c>
      <c r="H10" s="40" t="s">
        <v>789</v>
      </c>
      <c r="I10" s="38" t="s">
        <v>790</v>
      </c>
      <c r="J10" s="126">
        <v>1150</v>
      </c>
      <c r="K10" s="126">
        <v>200</v>
      </c>
      <c r="L10" s="38" t="s">
        <v>80</v>
      </c>
      <c r="M10" s="126" t="s">
        <v>791</v>
      </c>
      <c r="N10" s="126" t="s">
        <v>792</v>
      </c>
      <c r="O10" s="38" t="s">
        <v>793</v>
      </c>
      <c r="P10" s="38" t="s">
        <v>794</v>
      </c>
      <c r="Q10" s="38" t="s">
        <v>795</v>
      </c>
      <c r="R10" s="38" t="s">
        <v>796</v>
      </c>
      <c r="S10" s="38" t="s">
        <v>169</v>
      </c>
      <c r="T10" s="38" t="s">
        <v>797</v>
      </c>
      <c r="U10" s="38"/>
      <c r="V10" s="138">
        <v>55</v>
      </c>
      <c r="W10" s="138">
        <v>0</v>
      </c>
      <c r="X10" s="138">
        <v>83</v>
      </c>
      <c r="Y10" s="138">
        <v>1</v>
      </c>
      <c r="Z10" s="138">
        <v>75</v>
      </c>
      <c r="AA10" s="138">
        <v>1</v>
      </c>
      <c r="AB10" s="138">
        <v>73</v>
      </c>
      <c r="AC10" s="138">
        <v>1</v>
      </c>
      <c r="AD10" s="149">
        <f t="shared" si="3"/>
        <v>71.5</v>
      </c>
      <c r="AE10" s="138">
        <f t="shared" si="4"/>
        <v>3</v>
      </c>
      <c r="AF10" s="138">
        <v>1</v>
      </c>
      <c r="AG10" s="138"/>
      <c r="AH10" s="138"/>
      <c r="AI10" s="138">
        <f t="shared" si="5"/>
        <v>4</v>
      </c>
      <c r="AJ10" s="198"/>
    </row>
    <row r="11" customHeight="1" spans="1:35">
      <c r="A11" s="116">
        <v>119</v>
      </c>
      <c r="B11" s="155">
        <v>0.4375</v>
      </c>
      <c r="C11" s="122" t="s">
        <v>71</v>
      </c>
      <c r="D11" s="158" t="s">
        <v>260</v>
      </c>
      <c r="E11" s="116">
        <v>5</v>
      </c>
      <c r="F11" s="122" t="s">
        <v>607</v>
      </c>
      <c r="G11" s="122">
        <v>1000</v>
      </c>
      <c r="H11" s="122" t="s">
        <v>609</v>
      </c>
      <c r="I11" s="158" t="s">
        <v>610</v>
      </c>
      <c r="J11" s="217">
        <v>1228</v>
      </c>
      <c r="K11" s="166">
        <v>245.6</v>
      </c>
      <c r="L11" s="158" t="s">
        <v>80</v>
      </c>
      <c r="M11" s="166">
        <v>20201101</v>
      </c>
      <c r="N11" s="166">
        <v>20221031</v>
      </c>
      <c r="O11" s="158" t="s">
        <v>611</v>
      </c>
      <c r="P11" s="158" t="s">
        <v>612</v>
      </c>
      <c r="Q11" s="158" t="s">
        <v>613</v>
      </c>
      <c r="R11" s="158" t="s">
        <v>614</v>
      </c>
      <c r="S11" s="158" t="s">
        <v>169</v>
      </c>
      <c r="T11" s="158" t="s">
        <v>615</v>
      </c>
      <c r="U11" s="158"/>
      <c r="V11" s="141">
        <v>45</v>
      </c>
      <c r="W11" s="141">
        <v>0</v>
      </c>
      <c r="X11" s="141">
        <v>51</v>
      </c>
      <c r="Y11" s="141">
        <v>0</v>
      </c>
      <c r="Z11" s="141">
        <v>55</v>
      </c>
      <c r="AA11" s="141">
        <v>0</v>
      </c>
      <c r="AB11" s="141">
        <v>76</v>
      </c>
      <c r="AC11" s="141">
        <v>1</v>
      </c>
      <c r="AD11" s="151">
        <f t="shared" ref="AD11:AD19" si="6">(AB11+Z11+X11+V11)/4</f>
        <v>56.75</v>
      </c>
      <c r="AE11" s="141">
        <f t="shared" ref="AE11:AE19" si="7">W11+Y11+AA11+AC11</f>
        <v>1</v>
      </c>
      <c r="AF11" s="141">
        <v>1</v>
      </c>
      <c r="AG11" s="141"/>
      <c r="AH11" s="141"/>
      <c r="AI11" s="141">
        <f t="shared" ref="AI11:AI19" si="8">AH11+AG11+AF11+AE11</f>
        <v>2</v>
      </c>
    </row>
    <row r="12" customHeight="1" spans="1:35">
      <c r="A12" s="116">
        <v>16</v>
      </c>
      <c r="B12" s="155">
        <v>0.5625</v>
      </c>
      <c r="C12" s="122" t="s">
        <v>71</v>
      </c>
      <c r="D12" s="122" t="s">
        <v>141</v>
      </c>
      <c r="E12" s="116">
        <v>11</v>
      </c>
      <c r="F12" s="122" t="s">
        <v>1277</v>
      </c>
      <c r="G12" s="122">
        <v>10000</v>
      </c>
      <c r="H12" s="122" t="s">
        <v>1279</v>
      </c>
      <c r="I12" s="122" t="s">
        <v>1280</v>
      </c>
      <c r="J12" s="122">
        <v>1216</v>
      </c>
      <c r="K12" s="122">
        <v>240</v>
      </c>
      <c r="L12" s="122" t="s">
        <v>80</v>
      </c>
      <c r="M12" s="122" t="s">
        <v>633</v>
      </c>
      <c r="N12" s="122" t="s">
        <v>223</v>
      </c>
      <c r="O12" s="122" t="s">
        <v>1281</v>
      </c>
      <c r="P12" s="122" t="s">
        <v>1282</v>
      </c>
      <c r="Q12" s="122" t="s">
        <v>1283</v>
      </c>
      <c r="R12" s="122" t="s">
        <v>1284</v>
      </c>
      <c r="S12" s="122" t="s">
        <v>152</v>
      </c>
      <c r="T12" s="158" t="s">
        <v>1285</v>
      </c>
      <c r="U12" s="122"/>
      <c r="V12" s="141">
        <v>68</v>
      </c>
      <c r="W12" s="141">
        <v>1</v>
      </c>
      <c r="X12" s="141">
        <v>50</v>
      </c>
      <c r="Y12" s="141">
        <v>0</v>
      </c>
      <c r="Z12" s="141">
        <v>51</v>
      </c>
      <c r="AA12" s="141">
        <v>0</v>
      </c>
      <c r="AB12" s="141">
        <v>58</v>
      </c>
      <c r="AC12" s="141">
        <v>0</v>
      </c>
      <c r="AD12" s="151">
        <f t="shared" si="6"/>
        <v>56.75</v>
      </c>
      <c r="AE12" s="141">
        <f t="shared" si="7"/>
        <v>1</v>
      </c>
      <c r="AF12" s="141">
        <v>1</v>
      </c>
      <c r="AG12" s="141"/>
      <c r="AH12" s="141"/>
      <c r="AI12" s="141">
        <f t="shared" si="8"/>
        <v>2</v>
      </c>
    </row>
    <row r="13" customHeight="1" spans="1:35">
      <c r="A13" s="116">
        <v>50</v>
      </c>
      <c r="B13" s="155">
        <v>0.395833333333333</v>
      </c>
      <c r="C13" s="122" t="s">
        <v>71</v>
      </c>
      <c r="D13" s="122" t="s">
        <v>72</v>
      </c>
      <c r="E13" s="116" t="s">
        <v>73</v>
      </c>
      <c r="F13" s="122" t="s">
        <v>75</v>
      </c>
      <c r="G13" s="122">
        <v>1100</v>
      </c>
      <c r="H13" s="122" t="s">
        <v>78</v>
      </c>
      <c r="I13" s="122" t="s">
        <v>79</v>
      </c>
      <c r="J13" s="122">
        <v>1850</v>
      </c>
      <c r="K13" s="122">
        <v>300</v>
      </c>
      <c r="L13" s="122" t="s">
        <v>80</v>
      </c>
      <c r="M13" s="122" t="s">
        <v>81</v>
      </c>
      <c r="N13" s="122" t="s">
        <v>82</v>
      </c>
      <c r="O13" s="122" t="s">
        <v>83</v>
      </c>
      <c r="P13" s="122" t="s">
        <v>84</v>
      </c>
      <c r="Q13" s="122" t="s">
        <v>85</v>
      </c>
      <c r="R13" s="122" t="s">
        <v>86</v>
      </c>
      <c r="S13" s="122" t="s">
        <v>87</v>
      </c>
      <c r="T13" s="158" t="s">
        <v>88</v>
      </c>
      <c r="U13" s="122"/>
      <c r="V13" s="141">
        <v>52</v>
      </c>
      <c r="W13" s="141">
        <v>0</v>
      </c>
      <c r="X13" s="141">
        <v>51</v>
      </c>
      <c r="Y13" s="141">
        <v>0</v>
      </c>
      <c r="Z13" s="141">
        <v>54</v>
      </c>
      <c r="AA13" s="141">
        <v>0</v>
      </c>
      <c r="AB13" s="141">
        <v>57</v>
      </c>
      <c r="AC13" s="141">
        <v>0</v>
      </c>
      <c r="AD13" s="151">
        <f t="shared" si="6"/>
        <v>53.5</v>
      </c>
      <c r="AE13" s="141">
        <f t="shared" si="7"/>
        <v>0</v>
      </c>
      <c r="AF13" s="141">
        <v>1</v>
      </c>
      <c r="AG13" s="141"/>
      <c r="AH13" s="141">
        <v>1</v>
      </c>
      <c r="AI13" s="141">
        <f t="shared" si="8"/>
        <v>2</v>
      </c>
    </row>
    <row r="14" customHeight="1" spans="1:35">
      <c r="A14" s="116">
        <v>82</v>
      </c>
      <c r="B14" s="155">
        <v>0.46875</v>
      </c>
      <c r="C14" s="122" t="s">
        <v>71</v>
      </c>
      <c r="D14" s="122" t="s">
        <v>191</v>
      </c>
      <c r="E14" s="116">
        <v>2</v>
      </c>
      <c r="F14" s="122" t="s">
        <v>944</v>
      </c>
      <c r="G14" s="122">
        <v>3851.8571</v>
      </c>
      <c r="H14" s="122" t="s">
        <v>946</v>
      </c>
      <c r="I14" s="122" t="s">
        <v>947</v>
      </c>
      <c r="J14" s="122">
        <v>1303</v>
      </c>
      <c r="K14" s="122">
        <v>240</v>
      </c>
      <c r="L14" s="122" t="s">
        <v>80</v>
      </c>
      <c r="M14" s="122">
        <v>20200101</v>
      </c>
      <c r="N14" s="122" t="s">
        <v>147</v>
      </c>
      <c r="O14" s="122" t="s">
        <v>948</v>
      </c>
      <c r="P14" s="122" t="s">
        <v>949</v>
      </c>
      <c r="Q14" s="122" t="s">
        <v>950</v>
      </c>
      <c r="R14" s="122" t="s">
        <v>951</v>
      </c>
      <c r="S14" s="122" t="s">
        <v>169</v>
      </c>
      <c r="T14" s="158" t="s">
        <v>952</v>
      </c>
      <c r="U14" s="122" t="s">
        <v>671</v>
      </c>
      <c r="V14" s="141">
        <v>50</v>
      </c>
      <c r="W14" s="141">
        <v>0</v>
      </c>
      <c r="X14" s="141">
        <v>47</v>
      </c>
      <c r="Y14" s="141">
        <v>0</v>
      </c>
      <c r="Z14" s="141">
        <v>52</v>
      </c>
      <c r="AA14" s="141">
        <v>0</v>
      </c>
      <c r="AB14" s="141">
        <v>52</v>
      </c>
      <c r="AC14" s="141">
        <v>0</v>
      </c>
      <c r="AD14" s="151">
        <f t="shared" si="6"/>
        <v>50.25</v>
      </c>
      <c r="AE14" s="141">
        <f t="shared" si="7"/>
        <v>0</v>
      </c>
      <c r="AF14" s="141">
        <v>1</v>
      </c>
      <c r="AG14" s="141"/>
      <c r="AH14" s="141">
        <v>1</v>
      </c>
      <c r="AI14" s="141">
        <f t="shared" si="8"/>
        <v>2</v>
      </c>
    </row>
    <row r="15" customHeight="1" spans="1:35">
      <c r="A15" s="116">
        <v>92</v>
      </c>
      <c r="B15" s="155">
        <v>0.583333333333333</v>
      </c>
      <c r="C15" s="122" t="s">
        <v>71</v>
      </c>
      <c r="D15" s="122" t="s">
        <v>486</v>
      </c>
      <c r="E15" s="116">
        <v>4</v>
      </c>
      <c r="F15" s="122" t="s">
        <v>1460</v>
      </c>
      <c r="G15" s="122">
        <v>8333</v>
      </c>
      <c r="H15" s="122" t="s">
        <v>1462</v>
      </c>
      <c r="I15" s="122" t="s">
        <v>1463</v>
      </c>
      <c r="J15" s="122">
        <v>2300</v>
      </c>
      <c r="K15" s="122">
        <v>300</v>
      </c>
      <c r="L15" s="122" t="s">
        <v>80</v>
      </c>
      <c r="M15" s="122" t="s">
        <v>81</v>
      </c>
      <c r="N15" s="122" t="s">
        <v>147</v>
      </c>
      <c r="O15" s="122" t="s">
        <v>1464</v>
      </c>
      <c r="P15" s="122" t="s">
        <v>1465</v>
      </c>
      <c r="Q15" s="122" t="s">
        <v>1466</v>
      </c>
      <c r="R15" s="122" t="s">
        <v>1467</v>
      </c>
      <c r="S15" s="122" t="s">
        <v>1468</v>
      </c>
      <c r="T15" s="158" t="s">
        <v>1469</v>
      </c>
      <c r="U15" s="122"/>
      <c r="V15" s="141">
        <v>55</v>
      </c>
      <c r="W15" s="141">
        <v>0</v>
      </c>
      <c r="X15" s="141">
        <v>53</v>
      </c>
      <c r="Y15" s="141">
        <v>0</v>
      </c>
      <c r="Z15" s="141">
        <v>59</v>
      </c>
      <c r="AA15" s="141">
        <v>0</v>
      </c>
      <c r="AB15" s="141">
        <v>54</v>
      </c>
      <c r="AC15" s="141">
        <v>0</v>
      </c>
      <c r="AD15" s="151">
        <f t="shared" si="6"/>
        <v>55.25</v>
      </c>
      <c r="AE15" s="141">
        <f t="shared" si="7"/>
        <v>0</v>
      </c>
      <c r="AF15" s="141">
        <v>1</v>
      </c>
      <c r="AG15" s="141"/>
      <c r="AH15" s="141"/>
      <c r="AI15" s="141">
        <f t="shared" si="8"/>
        <v>1</v>
      </c>
    </row>
    <row r="16" customHeight="1" spans="1:36">
      <c r="A16" s="116">
        <v>17</v>
      </c>
      <c r="B16" s="155">
        <v>0.572916666666667</v>
      </c>
      <c r="C16" s="122" t="s">
        <v>71</v>
      </c>
      <c r="D16" s="122" t="s">
        <v>141</v>
      </c>
      <c r="E16" s="122">
        <v>12</v>
      </c>
      <c r="F16" s="122" t="s">
        <v>1286</v>
      </c>
      <c r="G16" s="163">
        <v>1000</v>
      </c>
      <c r="H16" s="122" t="s">
        <v>1288</v>
      </c>
      <c r="I16" s="122" t="s">
        <v>1289</v>
      </c>
      <c r="J16" s="132">
        <v>1570.7</v>
      </c>
      <c r="K16" s="122">
        <v>200</v>
      </c>
      <c r="L16" s="143" t="s">
        <v>80</v>
      </c>
      <c r="M16" s="227">
        <v>20210101</v>
      </c>
      <c r="N16" s="227">
        <v>20221231</v>
      </c>
      <c r="O16" s="122" t="s">
        <v>1290</v>
      </c>
      <c r="P16" s="169" t="s">
        <v>1291</v>
      </c>
      <c r="Q16" s="122" t="s">
        <v>1292</v>
      </c>
      <c r="R16" s="122" t="s">
        <v>1293</v>
      </c>
      <c r="S16" s="122" t="s">
        <v>1294</v>
      </c>
      <c r="T16" s="122" t="s">
        <v>1295</v>
      </c>
      <c r="U16" s="122" t="s">
        <v>126</v>
      </c>
      <c r="V16" s="141">
        <v>55</v>
      </c>
      <c r="W16" s="141">
        <v>0</v>
      </c>
      <c r="X16" s="141">
        <v>45</v>
      </c>
      <c r="Y16" s="141">
        <v>0</v>
      </c>
      <c r="Z16" s="141">
        <v>58</v>
      </c>
      <c r="AA16" s="141">
        <v>0</v>
      </c>
      <c r="AB16" s="141">
        <v>57</v>
      </c>
      <c r="AC16" s="141">
        <v>0</v>
      </c>
      <c r="AD16" s="151">
        <f t="shared" si="6"/>
        <v>53.75</v>
      </c>
      <c r="AE16" s="141">
        <f t="shared" si="7"/>
        <v>0</v>
      </c>
      <c r="AF16" s="141">
        <v>1</v>
      </c>
      <c r="AG16" s="141"/>
      <c r="AH16" s="141"/>
      <c r="AI16" s="141">
        <f t="shared" si="8"/>
        <v>1</v>
      </c>
      <c r="AJ16" s="444" t="s">
        <v>1759</v>
      </c>
    </row>
    <row r="17" customHeight="1" spans="1:35">
      <c r="A17" s="116">
        <v>146</v>
      </c>
      <c r="B17" s="155">
        <v>0.59375</v>
      </c>
      <c r="C17" s="122" t="s">
        <v>71</v>
      </c>
      <c r="D17" s="122" t="s">
        <v>739</v>
      </c>
      <c r="E17" s="122" t="s">
        <v>374</v>
      </c>
      <c r="F17" s="122" t="s">
        <v>1546</v>
      </c>
      <c r="G17" s="122">
        <v>4742.5</v>
      </c>
      <c r="H17" s="122" t="s">
        <v>1548</v>
      </c>
      <c r="I17" s="122" t="s">
        <v>1549</v>
      </c>
      <c r="J17" s="122">
        <v>1200</v>
      </c>
      <c r="K17" s="217">
        <v>240</v>
      </c>
      <c r="L17" s="122" t="s">
        <v>80</v>
      </c>
      <c r="M17" s="122">
        <v>20200801</v>
      </c>
      <c r="N17" s="122">
        <v>20220731</v>
      </c>
      <c r="O17" s="122" t="s">
        <v>1550</v>
      </c>
      <c r="P17" s="122" t="s">
        <v>1551</v>
      </c>
      <c r="Q17" s="122" t="s">
        <v>1552</v>
      </c>
      <c r="R17" s="122" t="s">
        <v>1553</v>
      </c>
      <c r="S17" s="122" t="s">
        <v>169</v>
      </c>
      <c r="T17" s="158" t="s">
        <v>1554</v>
      </c>
      <c r="U17" s="122"/>
      <c r="V17" s="141">
        <v>45</v>
      </c>
      <c r="W17" s="141">
        <v>0</v>
      </c>
      <c r="X17" s="141">
        <v>45</v>
      </c>
      <c r="Y17" s="141">
        <v>0</v>
      </c>
      <c r="Z17" s="141">
        <v>55</v>
      </c>
      <c r="AA17" s="141">
        <v>0</v>
      </c>
      <c r="AB17" s="141">
        <v>57</v>
      </c>
      <c r="AC17" s="141">
        <v>0</v>
      </c>
      <c r="AD17" s="151">
        <f t="shared" si="6"/>
        <v>50.5</v>
      </c>
      <c r="AE17" s="141">
        <f t="shared" si="7"/>
        <v>0</v>
      </c>
      <c r="AF17" s="141">
        <v>1</v>
      </c>
      <c r="AG17" s="141"/>
      <c r="AH17" s="141"/>
      <c r="AI17" s="141">
        <f t="shared" si="8"/>
        <v>1</v>
      </c>
    </row>
    <row r="18" customHeight="1" spans="1:35">
      <c r="A18" s="116">
        <v>137</v>
      </c>
      <c r="B18" s="155">
        <v>0.625</v>
      </c>
      <c r="C18" s="122" t="s">
        <v>71</v>
      </c>
      <c r="D18" s="122" t="s">
        <v>404</v>
      </c>
      <c r="E18" s="122">
        <v>11</v>
      </c>
      <c r="F18" s="122" t="s">
        <v>1733</v>
      </c>
      <c r="G18" s="122">
        <v>1882.54</v>
      </c>
      <c r="H18" s="122" t="s">
        <v>1735</v>
      </c>
      <c r="I18" s="122" t="s">
        <v>1736</v>
      </c>
      <c r="J18" s="122">
        <v>1319</v>
      </c>
      <c r="K18" s="122">
        <v>200</v>
      </c>
      <c r="L18" s="122" t="s">
        <v>80</v>
      </c>
      <c r="M18" s="122">
        <v>20200801</v>
      </c>
      <c r="N18" s="122">
        <v>20220830</v>
      </c>
      <c r="O18" s="122" t="s">
        <v>1737</v>
      </c>
      <c r="P18" s="122" t="s">
        <v>1738</v>
      </c>
      <c r="Q18" s="122" t="s">
        <v>1739</v>
      </c>
      <c r="R18" s="122" t="s">
        <v>1740</v>
      </c>
      <c r="S18" s="122" t="s">
        <v>1741</v>
      </c>
      <c r="T18" s="158" t="s">
        <v>1742</v>
      </c>
      <c r="U18" s="122"/>
      <c r="V18" s="141">
        <v>43</v>
      </c>
      <c r="W18" s="141">
        <v>0</v>
      </c>
      <c r="X18" s="141">
        <v>53</v>
      </c>
      <c r="Y18" s="141">
        <v>0</v>
      </c>
      <c r="Z18" s="141">
        <v>52</v>
      </c>
      <c r="AA18" s="141">
        <v>0</v>
      </c>
      <c r="AB18" s="141">
        <v>52</v>
      </c>
      <c r="AC18" s="141">
        <v>0</v>
      </c>
      <c r="AD18" s="151">
        <f t="shared" si="6"/>
        <v>50</v>
      </c>
      <c r="AE18" s="141">
        <f t="shared" si="7"/>
        <v>0</v>
      </c>
      <c r="AF18" s="141">
        <v>1</v>
      </c>
      <c r="AG18" s="141"/>
      <c r="AH18" s="141"/>
      <c r="AI18" s="141">
        <f t="shared" si="8"/>
        <v>1</v>
      </c>
    </row>
    <row r="19" customHeight="1" spans="1:35">
      <c r="A19" s="116">
        <v>60</v>
      </c>
      <c r="B19" s="155">
        <v>0.40625</v>
      </c>
      <c r="C19" s="122" t="s">
        <v>71</v>
      </c>
      <c r="D19" s="122" t="s">
        <v>72</v>
      </c>
      <c r="E19" s="116" t="s">
        <v>155</v>
      </c>
      <c r="F19" s="122" t="s">
        <v>158</v>
      </c>
      <c r="G19" s="122">
        <v>20000</v>
      </c>
      <c r="H19" s="122" t="s">
        <v>161</v>
      </c>
      <c r="I19" s="122" t="s">
        <v>162</v>
      </c>
      <c r="J19" s="122">
        <v>1507</v>
      </c>
      <c r="K19" s="122">
        <v>600</v>
      </c>
      <c r="L19" s="122" t="s">
        <v>80</v>
      </c>
      <c r="M19" s="122" t="s">
        <v>163</v>
      </c>
      <c r="N19" s="122" t="s">
        <v>164</v>
      </c>
      <c r="O19" s="122" t="s">
        <v>165</v>
      </c>
      <c r="P19" s="122" t="s">
        <v>166</v>
      </c>
      <c r="Q19" s="122" t="s">
        <v>167</v>
      </c>
      <c r="R19" s="122" t="s">
        <v>168</v>
      </c>
      <c r="S19" s="122" t="s">
        <v>169</v>
      </c>
      <c r="T19" s="158" t="s">
        <v>170</v>
      </c>
      <c r="U19" s="122"/>
      <c r="V19" s="141">
        <v>48</v>
      </c>
      <c r="W19" s="141">
        <v>0</v>
      </c>
      <c r="X19" s="141">
        <v>51</v>
      </c>
      <c r="Y19" s="141">
        <v>0</v>
      </c>
      <c r="Z19" s="141">
        <v>58</v>
      </c>
      <c r="AA19" s="141">
        <v>0</v>
      </c>
      <c r="AB19" s="141">
        <v>55</v>
      </c>
      <c r="AC19" s="141">
        <v>0</v>
      </c>
      <c r="AD19" s="151">
        <f t="shared" si="6"/>
        <v>53</v>
      </c>
      <c r="AE19" s="141">
        <f t="shared" si="7"/>
        <v>0</v>
      </c>
      <c r="AF19" s="141">
        <v>0</v>
      </c>
      <c r="AG19" s="141"/>
      <c r="AH19" s="141"/>
      <c r="AI19" s="141">
        <f t="shared" si="8"/>
        <v>0</v>
      </c>
    </row>
    <row r="62" customHeight="1" spans="6:6">
      <c r="F62"/>
    </row>
  </sheetData>
  <mergeCells count="4">
    <mergeCell ref="V2:W2"/>
    <mergeCell ref="X2:Y2"/>
    <mergeCell ref="Z2:AA2"/>
    <mergeCell ref="AB2:AC2"/>
  </mergeCells>
  <conditionalFormatting sqref="F62">
    <cfRule type="duplicateValues" dxfId="5" priority="5"/>
    <cfRule type="duplicateValues" dxfId="5" priority="55"/>
  </conditionalFormatting>
  <conditionalFormatting sqref="F63:F1048576 F1:F20">
    <cfRule type="duplicateValues" dxfId="5" priority="10"/>
  </conditionalFormatting>
  <conditionalFormatting sqref="F1:F20 F62:F1048576">
    <cfRule type="duplicateValues" dxfId="5" priority="1"/>
  </conditionalFormatting>
  <dataValidations count="1">
    <dataValidation type="list" allowBlank="1" showInputMessage="1" showErrorMessage="1" sqref="L12 L19 L5:L10 L15:L17">
      <formula1>ee</formula1>
    </dataValidation>
  </dataValidation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J16"/>
  <sheetViews>
    <sheetView workbookViewId="0">
      <selection activeCell="C10" sqref="C10"/>
    </sheetView>
  </sheetViews>
  <sheetFormatPr defaultColWidth="9" defaultRowHeight="20.15" customHeight="1"/>
  <cols>
    <col min="1" max="3" width="9" customWidth="1"/>
    <col min="4" max="4" width="8.08333333333333" customWidth="1"/>
    <col min="5" max="5" width="4.75" customWidth="1"/>
    <col min="6" max="6" width="21.75" customWidth="1"/>
    <col min="7" max="7" width="8.25" customWidth="1"/>
    <col min="8" max="8" width="21.0833333333333" customWidth="1"/>
    <col min="9" max="9" width="9" customWidth="1"/>
    <col min="11" max="11" width="11" customWidth="1"/>
    <col min="12" max="12" width="9" customWidth="1"/>
    <col min="13" max="13" width="12.75" customWidth="1"/>
    <col min="14" max="14" width="13.75" customWidth="1"/>
    <col min="15" max="18" width="9" customWidth="1"/>
    <col min="19" max="19" width="15.3333333333333" customWidth="1"/>
    <col min="20" max="21" width="9" customWidth="1"/>
    <col min="22" max="35" width="5.58333333333333" style="110" customWidth="1"/>
  </cols>
  <sheetData>
    <row r="2" customHeight="1" spans="1:35">
      <c r="A2" s="21" t="s">
        <v>44</v>
      </c>
      <c r="B2" s="111" t="s">
        <v>45</v>
      </c>
      <c r="C2" s="111" t="s">
        <v>46</v>
      </c>
      <c r="D2" s="21" t="s">
        <v>47</v>
      </c>
      <c r="E2" s="21" t="s">
        <v>48</v>
      </c>
      <c r="F2" s="21" t="s">
        <v>52</v>
      </c>
      <c r="G2" s="111" t="s">
        <v>55</v>
      </c>
      <c r="H2" s="21" t="s">
        <v>56</v>
      </c>
      <c r="I2" s="21" t="s">
        <v>57</v>
      </c>
      <c r="J2" s="21" t="s">
        <v>58</v>
      </c>
      <c r="K2" s="21" t="s">
        <v>59</v>
      </c>
      <c r="L2" s="21" t="s">
        <v>60</v>
      </c>
      <c r="M2" s="21" t="s">
        <v>61</v>
      </c>
      <c r="N2" s="21" t="s">
        <v>62</v>
      </c>
      <c r="O2" s="21" t="s">
        <v>63</v>
      </c>
      <c r="P2" s="21" t="s">
        <v>64</v>
      </c>
      <c r="Q2" s="21" t="s">
        <v>65</v>
      </c>
      <c r="R2" s="135" t="s">
        <v>66</v>
      </c>
      <c r="S2" s="21" t="s">
        <v>67</v>
      </c>
      <c r="T2" s="21" t="s">
        <v>68</v>
      </c>
      <c r="U2" s="21" t="s">
        <v>69</v>
      </c>
      <c r="V2" s="136" t="s">
        <v>1760</v>
      </c>
      <c r="W2" s="137"/>
      <c r="X2" s="136" t="s">
        <v>1761</v>
      </c>
      <c r="Y2" s="137"/>
      <c r="Z2" s="136" t="s">
        <v>1762</v>
      </c>
      <c r="AA2" s="137"/>
      <c r="AB2" s="136" t="s">
        <v>1763</v>
      </c>
      <c r="AC2" s="137"/>
      <c r="AD2" s="148" t="s">
        <v>1753</v>
      </c>
      <c r="AE2" s="148" t="s">
        <v>1754</v>
      </c>
      <c r="AF2" s="153" t="s">
        <v>1755</v>
      </c>
      <c r="AG2" s="153" t="s">
        <v>1756</v>
      </c>
      <c r="AH2" s="153" t="s">
        <v>1757</v>
      </c>
      <c r="AI2" s="153" t="s">
        <v>1758</v>
      </c>
    </row>
    <row r="3" customHeight="1" spans="1:35">
      <c r="A3" s="112">
        <v>96</v>
      </c>
      <c r="B3" s="113">
        <v>0.427083333333333</v>
      </c>
      <c r="C3" s="43" t="s">
        <v>291</v>
      </c>
      <c r="D3" s="38" t="s">
        <v>650</v>
      </c>
      <c r="E3" s="39">
        <v>2</v>
      </c>
      <c r="F3" s="40" t="s">
        <v>764</v>
      </c>
      <c r="G3" s="40">
        <v>6000</v>
      </c>
      <c r="H3" s="40" t="s">
        <v>766</v>
      </c>
      <c r="I3" s="433" t="s">
        <v>767</v>
      </c>
      <c r="J3" s="38">
        <v>1600.8</v>
      </c>
      <c r="K3" s="38">
        <v>300</v>
      </c>
      <c r="L3" s="38" t="s">
        <v>80</v>
      </c>
      <c r="M3" s="234">
        <v>44075</v>
      </c>
      <c r="N3" s="234">
        <v>44805</v>
      </c>
      <c r="O3" s="433" t="s">
        <v>768</v>
      </c>
      <c r="P3" s="433" t="s">
        <v>769</v>
      </c>
      <c r="Q3" s="433" t="s">
        <v>770</v>
      </c>
      <c r="R3" s="433" t="s">
        <v>771</v>
      </c>
      <c r="S3" s="38" t="s">
        <v>772</v>
      </c>
      <c r="T3" s="433" t="s">
        <v>773</v>
      </c>
      <c r="U3" s="433"/>
      <c r="V3" s="138">
        <v>74</v>
      </c>
      <c r="W3" s="138">
        <v>1</v>
      </c>
      <c r="X3" s="138">
        <v>90</v>
      </c>
      <c r="Y3" s="138">
        <v>1</v>
      </c>
      <c r="Z3" s="138">
        <v>88</v>
      </c>
      <c r="AA3" s="138">
        <v>1</v>
      </c>
      <c r="AB3" s="138">
        <v>65</v>
      </c>
      <c r="AC3" s="138">
        <v>1</v>
      </c>
      <c r="AD3" s="149">
        <f>(AB3+Z3+X3+V3)/4</f>
        <v>79.25</v>
      </c>
      <c r="AE3" s="138">
        <f t="shared" ref="AE3:AE9" si="0">W3+Y3+AA3+AC3</f>
        <v>4</v>
      </c>
      <c r="AF3" s="138">
        <v>1</v>
      </c>
      <c r="AG3" s="138"/>
      <c r="AH3" s="138">
        <v>1</v>
      </c>
      <c r="AI3" s="138">
        <f>AH3+AG3+AF3+AE3</f>
        <v>6</v>
      </c>
    </row>
    <row r="4" customHeight="1" spans="1:35">
      <c r="A4" s="112">
        <v>127</v>
      </c>
      <c r="B4" s="113">
        <v>0.583333333333333</v>
      </c>
      <c r="C4" s="43" t="s">
        <v>291</v>
      </c>
      <c r="D4" s="40" t="s">
        <v>404</v>
      </c>
      <c r="E4" s="39">
        <v>1</v>
      </c>
      <c r="F4" s="40" t="s">
        <v>1366</v>
      </c>
      <c r="G4" s="40">
        <v>5301.4361</v>
      </c>
      <c r="H4" s="40" t="s">
        <v>1368</v>
      </c>
      <c r="I4" s="434" t="s">
        <v>1369</v>
      </c>
      <c r="J4" s="40">
        <v>1800</v>
      </c>
      <c r="K4" s="40">
        <v>300</v>
      </c>
      <c r="L4" s="40" t="s">
        <v>80</v>
      </c>
      <c r="M4" s="40">
        <v>20200801</v>
      </c>
      <c r="N4" s="40">
        <v>20210730</v>
      </c>
      <c r="O4" s="434" t="s">
        <v>1370</v>
      </c>
      <c r="P4" s="434" t="s">
        <v>1371</v>
      </c>
      <c r="Q4" s="434" t="s">
        <v>1372</v>
      </c>
      <c r="R4" s="434" t="s">
        <v>1373</v>
      </c>
      <c r="S4" s="40" t="s">
        <v>1374</v>
      </c>
      <c r="T4" s="433" t="s">
        <v>1375</v>
      </c>
      <c r="U4" s="434"/>
      <c r="V4" s="138">
        <v>80</v>
      </c>
      <c r="W4" s="138">
        <v>1</v>
      </c>
      <c r="X4" s="138">
        <v>85</v>
      </c>
      <c r="Y4" s="138">
        <v>1</v>
      </c>
      <c r="Z4" s="138">
        <v>59</v>
      </c>
      <c r="AA4" s="138">
        <v>0</v>
      </c>
      <c r="AB4" s="138">
        <v>82</v>
      </c>
      <c r="AC4" s="138">
        <v>1</v>
      </c>
      <c r="AD4" s="149">
        <f>(AB4+Z4+X4+V4)/4</f>
        <v>76.5</v>
      </c>
      <c r="AE4" s="138">
        <f t="shared" si="0"/>
        <v>3</v>
      </c>
      <c r="AF4" s="138">
        <v>0</v>
      </c>
      <c r="AG4" s="138"/>
      <c r="AH4" s="138">
        <v>1</v>
      </c>
      <c r="AI4" s="138">
        <f>AH4+AG4+AF4+AE4</f>
        <v>4</v>
      </c>
    </row>
    <row r="5" customHeight="1" spans="1:35">
      <c r="A5" s="116">
        <v>100</v>
      </c>
      <c r="B5" s="113">
        <v>0.4375</v>
      </c>
      <c r="C5" s="43" t="s">
        <v>291</v>
      </c>
      <c r="D5" s="38" t="s">
        <v>650</v>
      </c>
      <c r="E5" s="154">
        <v>6</v>
      </c>
      <c r="F5" s="40" t="s">
        <v>828</v>
      </c>
      <c r="G5" s="40">
        <v>1175.9581</v>
      </c>
      <c r="H5" s="40" t="s">
        <v>830</v>
      </c>
      <c r="I5" s="433" t="s">
        <v>831</v>
      </c>
      <c r="J5" s="38">
        <v>1600</v>
      </c>
      <c r="K5" s="38">
        <v>300</v>
      </c>
      <c r="L5" s="38" t="s">
        <v>80</v>
      </c>
      <c r="M5" s="234">
        <v>44063</v>
      </c>
      <c r="N5" s="234">
        <v>44639</v>
      </c>
      <c r="O5" s="433" t="s">
        <v>832</v>
      </c>
      <c r="P5" s="433" t="s">
        <v>833</v>
      </c>
      <c r="Q5" s="433" t="s">
        <v>834</v>
      </c>
      <c r="R5" s="433" t="s">
        <v>835</v>
      </c>
      <c r="S5" s="38" t="s">
        <v>836</v>
      </c>
      <c r="T5" s="438" t="s">
        <v>837</v>
      </c>
      <c r="U5" s="433"/>
      <c r="V5" s="138">
        <v>68</v>
      </c>
      <c r="W5" s="138">
        <v>1</v>
      </c>
      <c r="X5" s="138">
        <v>90</v>
      </c>
      <c r="Y5" s="138">
        <v>1</v>
      </c>
      <c r="Z5" s="138">
        <v>68</v>
      </c>
      <c r="AA5" s="138">
        <v>1</v>
      </c>
      <c r="AB5" s="138">
        <v>77</v>
      </c>
      <c r="AC5" s="138">
        <v>1</v>
      </c>
      <c r="AD5" s="149">
        <f>(AB5+Z5+X5+V5)/4</f>
        <v>75.75</v>
      </c>
      <c r="AE5" s="138">
        <f t="shared" si="0"/>
        <v>4</v>
      </c>
      <c r="AF5" s="138">
        <v>0</v>
      </c>
      <c r="AG5" s="138"/>
      <c r="AH5" s="138"/>
      <c r="AI5" s="138">
        <f>AH5+AG5+AF5+AE5</f>
        <v>4</v>
      </c>
    </row>
    <row r="6" customHeight="1" spans="1:35">
      <c r="A6" s="112">
        <v>44</v>
      </c>
      <c r="B6" s="113">
        <v>0.447916666666667</v>
      </c>
      <c r="C6" s="43" t="s">
        <v>291</v>
      </c>
      <c r="D6" s="40" t="s">
        <v>497</v>
      </c>
      <c r="E6" s="40" t="s">
        <v>216</v>
      </c>
      <c r="F6" s="40" t="s">
        <v>849</v>
      </c>
      <c r="G6" s="185" t="s">
        <v>851</v>
      </c>
      <c r="H6" s="40" t="s">
        <v>852</v>
      </c>
      <c r="I6" s="434" t="s">
        <v>853</v>
      </c>
      <c r="J6" s="186">
        <v>4803.47</v>
      </c>
      <c r="K6" s="40">
        <v>300</v>
      </c>
      <c r="L6" s="173" t="s">
        <v>80</v>
      </c>
      <c r="M6" s="173">
        <v>20200601</v>
      </c>
      <c r="N6" s="173">
        <v>20220531</v>
      </c>
      <c r="O6" s="434" t="s">
        <v>854</v>
      </c>
      <c r="P6" s="434" t="s">
        <v>855</v>
      </c>
      <c r="Q6" s="434" t="s">
        <v>856</v>
      </c>
      <c r="R6" s="434" t="s">
        <v>857</v>
      </c>
      <c r="S6" s="40" t="s">
        <v>169</v>
      </c>
      <c r="T6" s="439" t="s">
        <v>858</v>
      </c>
      <c r="U6" s="434"/>
      <c r="V6" s="138">
        <v>70</v>
      </c>
      <c r="W6" s="138">
        <v>1</v>
      </c>
      <c r="X6" s="138">
        <v>85</v>
      </c>
      <c r="Y6" s="138">
        <v>1</v>
      </c>
      <c r="Z6" s="138">
        <v>67</v>
      </c>
      <c r="AA6" s="138">
        <v>1</v>
      </c>
      <c r="AB6" s="138">
        <v>58</v>
      </c>
      <c r="AC6" s="138">
        <v>0</v>
      </c>
      <c r="AD6" s="149">
        <f>(AB6+Z6+X6+V6)/4</f>
        <v>70</v>
      </c>
      <c r="AE6" s="138">
        <f t="shared" si="0"/>
        <v>3</v>
      </c>
      <c r="AF6" s="138">
        <v>1</v>
      </c>
      <c r="AG6" s="138"/>
      <c r="AH6" s="138"/>
      <c r="AI6" s="138">
        <f>AH6+AG6+AF6+AE6</f>
        <v>4</v>
      </c>
    </row>
    <row r="7" customHeight="1" spans="1:35">
      <c r="A7" s="112">
        <v>89</v>
      </c>
      <c r="B7" s="113">
        <v>0.541666666666667</v>
      </c>
      <c r="C7" s="43" t="s">
        <v>291</v>
      </c>
      <c r="D7" s="40" t="s">
        <v>486</v>
      </c>
      <c r="E7" s="39">
        <v>1</v>
      </c>
      <c r="F7" s="40" t="s">
        <v>1050</v>
      </c>
      <c r="G7" s="40">
        <v>122448.75</v>
      </c>
      <c r="H7" s="40" t="s">
        <v>1052</v>
      </c>
      <c r="I7" s="434" t="s">
        <v>1053</v>
      </c>
      <c r="J7" s="40">
        <v>1350</v>
      </c>
      <c r="K7" s="40">
        <v>270</v>
      </c>
      <c r="L7" s="40" t="s">
        <v>80</v>
      </c>
      <c r="M7" s="40">
        <v>44197</v>
      </c>
      <c r="N7" s="40">
        <v>44926</v>
      </c>
      <c r="O7" s="434" t="s">
        <v>1054</v>
      </c>
      <c r="P7" s="434" t="s">
        <v>1055</v>
      </c>
      <c r="Q7" s="434" t="s">
        <v>1056</v>
      </c>
      <c r="R7" s="434" t="s">
        <v>1057</v>
      </c>
      <c r="S7" s="40" t="s">
        <v>169</v>
      </c>
      <c r="T7" s="433" t="s">
        <v>1058</v>
      </c>
      <c r="U7" s="434"/>
      <c r="V7" s="138">
        <v>80</v>
      </c>
      <c r="W7" s="138">
        <v>1</v>
      </c>
      <c r="X7" s="138">
        <v>80</v>
      </c>
      <c r="Y7" s="138">
        <v>1</v>
      </c>
      <c r="Z7" s="138">
        <v>58</v>
      </c>
      <c r="AA7" s="138">
        <v>0</v>
      </c>
      <c r="AB7" s="138">
        <v>59</v>
      </c>
      <c r="AC7" s="138">
        <v>0</v>
      </c>
      <c r="AD7" s="149">
        <f>(AB7+Z7+X7+V7)/4</f>
        <v>69.25</v>
      </c>
      <c r="AE7" s="138">
        <f t="shared" si="0"/>
        <v>2</v>
      </c>
      <c r="AF7" s="138">
        <v>1</v>
      </c>
      <c r="AG7" s="138"/>
      <c r="AH7" s="138">
        <v>1</v>
      </c>
      <c r="AI7" s="138">
        <f>AH7+AG7+AF7+AE7</f>
        <v>4</v>
      </c>
    </row>
    <row r="8" customHeight="1" spans="1:35">
      <c r="A8" s="112">
        <v>149</v>
      </c>
      <c r="B8" s="113">
        <v>0.40625</v>
      </c>
      <c r="C8" s="43" t="s">
        <v>291</v>
      </c>
      <c r="D8" s="38" t="s">
        <v>546</v>
      </c>
      <c r="E8" s="39">
        <v>1</v>
      </c>
      <c r="F8" s="40" t="s">
        <v>547</v>
      </c>
      <c r="G8" s="177">
        <v>7624.896</v>
      </c>
      <c r="H8" s="40" t="s">
        <v>549</v>
      </c>
      <c r="I8" s="433" t="s">
        <v>550</v>
      </c>
      <c r="J8" s="38">
        <v>1600</v>
      </c>
      <c r="K8" s="126">
        <v>240</v>
      </c>
      <c r="L8" s="38" t="s">
        <v>80</v>
      </c>
      <c r="M8" s="126">
        <v>20210120</v>
      </c>
      <c r="N8" s="126">
        <v>20221231</v>
      </c>
      <c r="O8" s="433" t="s">
        <v>551</v>
      </c>
      <c r="P8" s="433" t="s">
        <v>552</v>
      </c>
      <c r="Q8" s="433" t="s">
        <v>553</v>
      </c>
      <c r="R8" s="433" t="s">
        <v>554</v>
      </c>
      <c r="S8" s="38" t="s">
        <v>169</v>
      </c>
      <c r="T8" s="433" t="s">
        <v>555</v>
      </c>
      <c r="U8" s="433" t="s">
        <v>556</v>
      </c>
      <c r="V8" s="138">
        <v>56</v>
      </c>
      <c r="W8" s="138">
        <v>0</v>
      </c>
      <c r="X8" s="138">
        <v>57</v>
      </c>
      <c r="Y8" s="138">
        <v>0</v>
      </c>
      <c r="Z8" s="138">
        <v>84</v>
      </c>
      <c r="AA8" s="138">
        <v>1</v>
      </c>
      <c r="AB8" s="138">
        <v>79</v>
      </c>
      <c r="AC8" s="138">
        <v>1</v>
      </c>
      <c r="AD8" s="149">
        <f t="shared" ref="AD8:AD16" si="1">(AB8+Z8+X8+V8)/4</f>
        <v>69</v>
      </c>
      <c r="AE8" s="138">
        <f t="shared" si="0"/>
        <v>2</v>
      </c>
      <c r="AF8" s="138">
        <v>1</v>
      </c>
      <c r="AG8" s="138"/>
      <c r="AH8" s="138">
        <v>1</v>
      </c>
      <c r="AI8" s="138">
        <f t="shared" ref="AI8:AI16" si="2">AH8+AG8+AF8+AE8</f>
        <v>4</v>
      </c>
    </row>
    <row r="9" customHeight="1" spans="1:35">
      <c r="A9" s="112">
        <v>91</v>
      </c>
      <c r="B9" s="113">
        <v>0.552083333333333</v>
      </c>
      <c r="C9" s="43" t="s">
        <v>291</v>
      </c>
      <c r="D9" s="40" t="s">
        <v>486</v>
      </c>
      <c r="E9" s="39">
        <v>3</v>
      </c>
      <c r="F9" s="40" t="s">
        <v>1068</v>
      </c>
      <c r="G9" s="40">
        <v>3000</v>
      </c>
      <c r="H9" s="40" t="s">
        <v>1070</v>
      </c>
      <c r="I9" s="434" t="s">
        <v>1071</v>
      </c>
      <c r="J9" s="40">
        <v>1300</v>
      </c>
      <c r="K9" s="40">
        <v>200</v>
      </c>
      <c r="L9" s="40" t="s">
        <v>80</v>
      </c>
      <c r="M9" s="40">
        <v>43983</v>
      </c>
      <c r="N9" s="40">
        <v>44712</v>
      </c>
      <c r="O9" s="434" t="s">
        <v>1072</v>
      </c>
      <c r="P9" s="434" t="s">
        <v>1073</v>
      </c>
      <c r="Q9" s="434" t="s">
        <v>1074</v>
      </c>
      <c r="R9" s="434" t="s">
        <v>1075</v>
      </c>
      <c r="S9" s="40" t="s">
        <v>169</v>
      </c>
      <c r="T9" s="433" t="s">
        <v>1076</v>
      </c>
      <c r="U9" s="434"/>
      <c r="V9" s="138">
        <v>58</v>
      </c>
      <c r="W9" s="138">
        <v>0</v>
      </c>
      <c r="X9" s="138">
        <v>80</v>
      </c>
      <c r="Y9" s="138">
        <v>1</v>
      </c>
      <c r="Z9" s="138">
        <v>75</v>
      </c>
      <c r="AA9" s="138">
        <v>1</v>
      </c>
      <c r="AB9" s="138">
        <v>58</v>
      </c>
      <c r="AC9" s="138">
        <v>0</v>
      </c>
      <c r="AD9" s="149">
        <f t="shared" si="1"/>
        <v>67.75</v>
      </c>
      <c r="AE9" s="138">
        <f t="shared" si="0"/>
        <v>2</v>
      </c>
      <c r="AF9" s="138">
        <v>1</v>
      </c>
      <c r="AG9" s="138"/>
      <c r="AH9" s="138">
        <v>1</v>
      </c>
      <c r="AI9" s="138">
        <f t="shared" si="2"/>
        <v>4</v>
      </c>
    </row>
    <row r="10" s="110" customFormat="1" customHeight="1" spans="1:36">
      <c r="A10" s="116">
        <v>95</v>
      </c>
      <c r="B10" s="155">
        <v>0.416666666666667</v>
      </c>
      <c r="C10" s="122" t="s">
        <v>291</v>
      </c>
      <c r="D10" s="119" t="s">
        <v>650</v>
      </c>
      <c r="E10" s="120">
        <v>1</v>
      </c>
      <c r="F10" s="118" t="s">
        <v>651</v>
      </c>
      <c r="G10" s="118">
        <v>350000</v>
      </c>
      <c r="H10" s="118" t="s">
        <v>653</v>
      </c>
      <c r="I10" s="435" t="s">
        <v>654</v>
      </c>
      <c r="J10" s="119">
        <v>2080</v>
      </c>
      <c r="K10" s="119">
        <v>300</v>
      </c>
      <c r="L10" s="119" t="s">
        <v>80</v>
      </c>
      <c r="M10" s="188">
        <v>44197</v>
      </c>
      <c r="N10" s="188">
        <v>44926</v>
      </c>
      <c r="O10" s="435" t="s">
        <v>655</v>
      </c>
      <c r="P10" s="435" t="s">
        <v>656</v>
      </c>
      <c r="Q10" s="435" t="s">
        <v>657</v>
      </c>
      <c r="R10" s="435" t="s">
        <v>658</v>
      </c>
      <c r="S10" s="119" t="s">
        <v>659</v>
      </c>
      <c r="T10" s="435" t="s">
        <v>660</v>
      </c>
      <c r="U10" s="436" t="s">
        <v>126</v>
      </c>
      <c r="V10" s="139">
        <v>60</v>
      </c>
      <c r="W10" s="139">
        <v>1</v>
      </c>
      <c r="X10" s="139">
        <v>80</v>
      </c>
      <c r="Y10" s="139">
        <v>1</v>
      </c>
      <c r="Z10" s="139">
        <v>59</v>
      </c>
      <c r="AA10" s="139">
        <v>0</v>
      </c>
      <c r="AB10" s="139">
        <v>59</v>
      </c>
      <c r="AC10" s="139">
        <v>0</v>
      </c>
      <c r="AD10" s="150">
        <f t="shared" ref="AD10:AD12" si="3">(AB10+Z10+X10+V10)/4</f>
        <v>64.5</v>
      </c>
      <c r="AE10" s="139">
        <f t="shared" ref="AE10:AE12" si="4">W10+Y10+AA10+AC10</f>
        <v>2</v>
      </c>
      <c r="AF10" s="139">
        <v>0</v>
      </c>
      <c r="AG10" s="139"/>
      <c r="AH10" s="139">
        <v>1</v>
      </c>
      <c r="AI10" s="139">
        <f t="shared" ref="AI10:AI12" si="5">AH10+AG10+AF10+AE10</f>
        <v>3</v>
      </c>
      <c r="AJ10" s="442" t="s">
        <v>126</v>
      </c>
    </row>
    <row r="11" customHeight="1" spans="1:35">
      <c r="A11" s="112">
        <v>65</v>
      </c>
      <c r="B11" s="113">
        <v>0.572916666666667</v>
      </c>
      <c r="C11" s="43" t="s">
        <v>291</v>
      </c>
      <c r="D11" s="118" t="s">
        <v>751</v>
      </c>
      <c r="E11" s="120">
        <v>5</v>
      </c>
      <c r="F11" s="118" t="s">
        <v>1111</v>
      </c>
      <c r="G11" s="118">
        <v>16000</v>
      </c>
      <c r="H11" s="118" t="s">
        <v>1113</v>
      </c>
      <c r="I11" s="436" t="s">
        <v>1114</v>
      </c>
      <c r="J11" s="118">
        <v>1260</v>
      </c>
      <c r="K11" s="118">
        <v>200</v>
      </c>
      <c r="L11" s="118" t="s">
        <v>80</v>
      </c>
      <c r="M11" s="118">
        <v>20201201</v>
      </c>
      <c r="N11" s="118">
        <v>20221231</v>
      </c>
      <c r="O11" s="436" t="s">
        <v>1115</v>
      </c>
      <c r="P11" s="436">
        <v>796294292601574</v>
      </c>
      <c r="Q11" s="436" t="s">
        <v>1116</v>
      </c>
      <c r="R11" s="436" t="s">
        <v>1117</v>
      </c>
      <c r="S11" s="118" t="s">
        <v>304</v>
      </c>
      <c r="T11" s="435" t="s">
        <v>1118</v>
      </c>
      <c r="U11" s="436"/>
      <c r="V11" s="139">
        <v>58</v>
      </c>
      <c r="W11" s="139">
        <v>0</v>
      </c>
      <c r="X11" s="139">
        <v>58</v>
      </c>
      <c r="Y11" s="139">
        <v>0</v>
      </c>
      <c r="Z11" s="139">
        <v>63</v>
      </c>
      <c r="AA11" s="139">
        <v>1</v>
      </c>
      <c r="AB11" s="139">
        <v>71</v>
      </c>
      <c r="AC11" s="139">
        <v>1</v>
      </c>
      <c r="AD11" s="150">
        <f t="shared" si="3"/>
        <v>62.5</v>
      </c>
      <c r="AE11" s="139">
        <f t="shared" si="4"/>
        <v>2</v>
      </c>
      <c r="AF11" s="139">
        <v>1</v>
      </c>
      <c r="AG11" s="139"/>
      <c r="AH11" s="139"/>
      <c r="AI11" s="139">
        <f t="shared" si="5"/>
        <v>3</v>
      </c>
    </row>
    <row r="12" s="110" customFormat="1" customHeight="1" spans="1:36">
      <c r="A12" s="116">
        <v>19</v>
      </c>
      <c r="B12" s="155">
        <v>0.59375</v>
      </c>
      <c r="C12" s="122" t="s">
        <v>291</v>
      </c>
      <c r="D12" s="118" t="s">
        <v>321</v>
      </c>
      <c r="E12" s="118" t="s">
        <v>73</v>
      </c>
      <c r="F12" s="118" t="s">
        <v>1576</v>
      </c>
      <c r="G12" s="118">
        <v>9000</v>
      </c>
      <c r="H12" s="118" t="s">
        <v>1578</v>
      </c>
      <c r="I12" s="436" t="s">
        <v>1579</v>
      </c>
      <c r="J12" s="118">
        <v>1570</v>
      </c>
      <c r="K12" s="196">
        <v>300</v>
      </c>
      <c r="L12" s="118" t="s">
        <v>80</v>
      </c>
      <c r="M12" s="118">
        <v>20200801</v>
      </c>
      <c r="N12" s="118">
        <v>20220831</v>
      </c>
      <c r="O12" s="436" t="s">
        <v>1580</v>
      </c>
      <c r="P12" s="436" t="s">
        <v>1581</v>
      </c>
      <c r="Q12" s="436" t="s">
        <v>1582</v>
      </c>
      <c r="R12" s="436" t="s">
        <v>1583</v>
      </c>
      <c r="S12" s="118" t="s">
        <v>169</v>
      </c>
      <c r="T12" s="435" t="s">
        <v>1584</v>
      </c>
      <c r="U12" s="436"/>
      <c r="V12" s="139">
        <v>70</v>
      </c>
      <c r="W12" s="139">
        <v>1</v>
      </c>
      <c r="X12" s="139">
        <v>59</v>
      </c>
      <c r="Y12" s="139">
        <v>0</v>
      </c>
      <c r="Z12" s="139">
        <v>58</v>
      </c>
      <c r="AA12" s="139">
        <v>0</v>
      </c>
      <c r="AB12" s="139">
        <v>62</v>
      </c>
      <c r="AC12" s="139">
        <v>1</v>
      </c>
      <c r="AD12" s="150">
        <f t="shared" si="3"/>
        <v>62.25</v>
      </c>
      <c r="AE12" s="139">
        <f t="shared" si="4"/>
        <v>2</v>
      </c>
      <c r="AF12" s="139">
        <v>0</v>
      </c>
      <c r="AG12" s="139"/>
      <c r="AH12" s="139">
        <v>1</v>
      </c>
      <c r="AI12" s="139">
        <f t="shared" si="5"/>
        <v>3</v>
      </c>
      <c r="AJ12" s="110" t="s">
        <v>1764</v>
      </c>
    </row>
    <row r="13" customHeight="1" spans="1:35">
      <c r="A13" s="112">
        <v>71</v>
      </c>
      <c r="B13" s="113">
        <v>0.458333333333333</v>
      </c>
      <c r="C13" s="43" t="s">
        <v>291</v>
      </c>
      <c r="D13" s="43" t="s">
        <v>838</v>
      </c>
      <c r="E13" s="122" t="s">
        <v>73</v>
      </c>
      <c r="F13" s="43" t="s">
        <v>1010</v>
      </c>
      <c r="G13" s="133">
        <v>3000</v>
      </c>
      <c r="H13" s="43" t="s">
        <v>1012</v>
      </c>
      <c r="I13" s="437" t="s">
        <v>1013</v>
      </c>
      <c r="J13" s="134">
        <v>1193</v>
      </c>
      <c r="K13" s="133">
        <v>240</v>
      </c>
      <c r="L13" s="133" t="s">
        <v>80</v>
      </c>
      <c r="M13" s="124">
        <v>43983</v>
      </c>
      <c r="N13" s="124">
        <v>44712</v>
      </c>
      <c r="O13" s="437" t="s">
        <v>1014</v>
      </c>
      <c r="P13" s="437" t="s">
        <v>1015</v>
      </c>
      <c r="Q13" s="437" t="s">
        <v>1016</v>
      </c>
      <c r="R13" s="437" t="s">
        <v>1017</v>
      </c>
      <c r="S13" s="43" t="s">
        <v>169</v>
      </c>
      <c r="T13" s="112" t="s">
        <v>1018</v>
      </c>
      <c r="U13" s="440"/>
      <c r="V13" s="141">
        <v>58</v>
      </c>
      <c r="W13" s="141">
        <v>0</v>
      </c>
      <c r="X13" s="141">
        <v>57</v>
      </c>
      <c r="Y13" s="141">
        <v>0</v>
      </c>
      <c r="Z13" s="141">
        <v>62</v>
      </c>
      <c r="AA13" s="141">
        <v>1</v>
      </c>
      <c r="AB13" s="141">
        <v>55</v>
      </c>
      <c r="AC13" s="141">
        <v>0</v>
      </c>
      <c r="AD13" s="151">
        <f t="shared" si="1"/>
        <v>58</v>
      </c>
      <c r="AE13" s="141">
        <f t="shared" ref="AE13:AE16" si="6">W13+Y13+AA13+AC13</f>
        <v>1</v>
      </c>
      <c r="AF13" s="141">
        <v>0</v>
      </c>
      <c r="AG13" s="141"/>
      <c r="AH13" s="141">
        <v>1</v>
      </c>
      <c r="AI13" s="141">
        <f t="shared" si="2"/>
        <v>2</v>
      </c>
    </row>
    <row r="14" customHeight="1" spans="1:35">
      <c r="A14" s="112">
        <v>73</v>
      </c>
      <c r="B14" s="113">
        <v>0.46875</v>
      </c>
      <c r="C14" s="43" t="s">
        <v>291</v>
      </c>
      <c r="D14" s="43" t="s">
        <v>838</v>
      </c>
      <c r="E14" s="43" t="s">
        <v>322</v>
      </c>
      <c r="F14" s="43" t="s">
        <v>1030</v>
      </c>
      <c r="G14" s="43" t="s">
        <v>1033</v>
      </c>
      <c r="H14" s="43" t="s">
        <v>1034</v>
      </c>
      <c r="I14" s="437" t="s">
        <v>1035</v>
      </c>
      <c r="J14" s="134">
        <v>1347</v>
      </c>
      <c r="K14" s="131">
        <v>260</v>
      </c>
      <c r="L14" s="43" t="s">
        <v>80</v>
      </c>
      <c r="M14" s="43" t="s">
        <v>81</v>
      </c>
      <c r="N14" s="43" t="s">
        <v>147</v>
      </c>
      <c r="O14" s="437" t="s">
        <v>1036</v>
      </c>
      <c r="P14" s="437" t="s">
        <v>1037</v>
      </c>
      <c r="Q14" s="437" t="s">
        <v>1038</v>
      </c>
      <c r="R14" s="437" t="s">
        <v>1039</v>
      </c>
      <c r="S14" s="43"/>
      <c r="T14" s="437" t="s">
        <v>1040</v>
      </c>
      <c r="U14" s="440"/>
      <c r="V14" s="141">
        <v>59</v>
      </c>
      <c r="W14" s="141">
        <v>0</v>
      </c>
      <c r="X14" s="141">
        <v>58</v>
      </c>
      <c r="Y14" s="141">
        <v>0</v>
      </c>
      <c r="Z14" s="141">
        <v>58</v>
      </c>
      <c r="AA14" s="141">
        <v>0</v>
      </c>
      <c r="AB14" s="141">
        <v>56</v>
      </c>
      <c r="AC14" s="141">
        <v>0</v>
      </c>
      <c r="AD14" s="151">
        <f t="shared" si="1"/>
        <v>57.75</v>
      </c>
      <c r="AE14" s="141">
        <f t="shared" si="6"/>
        <v>0</v>
      </c>
      <c r="AF14" s="141">
        <v>1</v>
      </c>
      <c r="AG14" s="141"/>
      <c r="AH14" s="141">
        <v>1</v>
      </c>
      <c r="AI14" s="141">
        <f t="shared" si="2"/>
        <v>2</v>
      </c>
    </row>
    <row r="15" customHeight="1" spans="1:35">
      <c r="A15" s="112">
        <v>54</v>
      </c>
      <c r="B15" s="113">
        <v>0.395833333333333</v>
      </c>
      <c r="C15" s="43" t="s">
        <v>291</v>
      </c>
      <c r="D15" s="43" t="s">
        <v>72</v>
      </c>
      <c r="E15" s="43" t="s">
        <v>292</v>
      </c>
      <c r="F15" s="43" t="s">
        <v>293</v>
      </c>
      <c r="G15" s="43">
        <v>30037</v>
      </c>
      <c r="H15" s="43" t="s">
        <v>296</v>
      </c>
      <c r="I15" s="437" t="s">
        <v>297</v>
      </c>
      <c r="J15" s="43">
        <v>2225</v>
      </c>
      <c r="K15" s="43">
        <v>300</v>
      </c>
      <c r="L15" s="43" t="s">
        <v>80</v>
      </c>
      <c r="M15" s="43" t="s">
        <v>298</v>
      </c>
      <c r="N15" s="43" t="s">
        <v>299</v>
      </c>
      <c r="O15" s="437" t="s">
        <v>300</v>
      </c>
      <c r="P15" s="437" t="s">
        <v>301</v>
      </c>
      <c r="Q15" s="437" t="s">
        <v>302</v>
      </c>
      <c r="R15" s="437" t="s">
        <v>303</v>
      </c>
      <c r="S15" s="43" t="s">
        <v>304</v>
      </c>
      <c r="T15" s="441" t="s">
        <v>305</v>
      </c>
      <c r="U15" s="437" t="s">
        <v>306</v>
      </c>
      <c r="V15" s="141">
        <v>55</v>
      </c>
      <c r="W15" s="141">
        <v>0</v>
      </c>
      <c r="X15" s="141">
        <v>59</v>
      </c>
      <c r="Y15" s="141">
        <v>0</v>
      </c>
      <c r="Z15" s="141">
        <v>59</v>
      </c>
      <c r="AA15" s="141">
        <v>0</v>
      </c>
      <c r="AB15" s="141">
        <v>82</v>
      </c>
      <c r="AC15" s="141">
        <v>1</v>
      </c>
      <c r="AD15" s="151">
        <f t="shared" si="1"/>
        <v>63.75</v>
      </c>
      <c r="AE15" s="141">
        <f t="shared" si="6"/>
        <v>1</v>
      </c>
      <c r="AF15" s="141">
        <v>0</v>
      </c>
      <c r="AG15" s="141"/>
      <c r="AH15" s="141"/>
      <c r="AI15" s="141">
        <f t="shared" si="2"/>
        <v>1</v>
      </c>
    </row>
    <row r="16" customHeight="1" spans="1:35">
      <c r="A16" s="112">
        <v>93</v>
      </c>
      <c r="B16" s="113">
        <v>0.5625</v>
      </c>
      <c r="C16" s="43" t="s">
        <v>291</v>
      </c>
      <c r="D16" s="43" t="s">
        <v>486</v>
      </c>
      <c r="E16" s="112">
        <v>5</v>
      </c>
      <c r="F16" s="43" t="s">
        <v>1077</v>
      </c>
      <c r="G16" s="43">
        <v>5000</v>
      </c>
      <c r="H16" s="43" t="s">
        <v>1079</v>
      </c>
      <c r="I16" s="437" t="s">
        <v>1080</v>
      </c>
      <c r="J16" s="43">
        <v>1263</v>
      </c>
      <c r="K16" s="43">
        <v>200</v>
      </c>
      <c r="L16" s="43" t="s">
        <v>80</v>
      </c>
      <c r="M16" s="43">
        <v>44197</v>
      </c>
      <c r="N16" s="43">
        <v>44926</v>
      </c>
      <c r="O16" s="437" t="s">
        <v>1081</v>
      </c>
      <c r="P16" s="437" t="s">
        <v>1082</v>
      </c>
      <c r="Q16" s="437" t="s">
        <v>1083</v>
      </c>
      <c r="R16" s="437" t="s">
        <v>1084</v>
      </c>
      <c r="S16" s="43" t="s">
        <v>1085</v>
      </c>
      <c r="T16" s="441" t="s">
        <v>1086</v>
      </c>
      <c r="U16" s="437"/>
      <c r="V16" s="141">
        <v>59</v>
      </c>
      <c r="W16" s="141">
        <v>0</v>
      </c>
      <c r="X16" s="141">
        <v>55</v>
      </c>
      <c r="Y16" s="141">
        <v>0</v>
      </c>
      <c r="Z16" s="141">
        <v>56</v>
      </c>
      <c r="AA16" s="141">
        <v>0</v>
      </c>
      <c r="AB16" s="141">
        <v>59</v>
      </c>
      <c r="AC16" s="141">
        <v>0</v>
      </c>
      <c r="AD16" s="151">
        <f t="shared" si="1"/>
        <v>57.25</v>
      </c>
      <c r="AE16" s="141">
        <f t="shared" si="6"/>
        <v>0</v>
      </c>
      <c r="AF16" s="141">
        <v>1</v>
      </c>
      <c r="AG16" s="141"/>
      <c r="AH16" s="141"/>
      <c r="AI16" s="141">
        <f t="shared" si="2"/>
        <v>1</v>
      </c>
    </row>
  </sheetData>
  <mergeCells count="4">
    <mergeCell ref="V2:W2"/>
    <mergeCell ref="X2:Y2"/>
    <mergeCell ref="Z2:AA2"/>
    <mergeCell ref="AB2:AC2"/>
  </mergeCells>
  <conditionalFormatting sqref="F50:F1048576 F1:F17">
    <cfRule type="duplicateValues" dxfId="5" priority="10"/>
  </conditionalFormatting>
  <conditionalFormatting sqref="F1:F17 F50:F1048576">
    <cfRule type="duplicateValues" dxfId="5" priority="1"/>
  </conditionalFormatting>
  <dataValidations count="1">
    <dataValidation type="list" allowBlank="1" showInputMessage="1" showErrorMessage="1" sqref="L6:L7 L11:L12">
      <formula1>ee</formula1>
    </dataValidation>
  </dataValidation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88"/>
  <sheetViews>
    <sheetView topLeftCell="C1" workbookViewId="0">
      <pane ySplit="1" topLeftCell="A29" activePane="bottomLeft" state="frozen"/>
      <selection/>
      <selection pane="bottomLeft" activeCell="AR37" sqref="AR37"/>
    </sheetView>
  </sheetViews>
  <sheetFormatPr defaultColWidth="9" defaultRowHeight="20.15" customHeight="1"/>
  <cols>
    <col min="1" max="2" width="9" hidden="1" customWidth="1"/>
    <col min="3" max="3" width="5.58333333333333" style="264" customWidth="1"/>
    <col min="4" max="4" width="9" hidden="1" customWidth="1"/>
    <col min="5" max="5" width="9" style="265" hidden="1" customWidth="1"/>
    <col min="6" max="6" width="7.58333333333333" style="266" customWidth="1"/>
    <col min="7" max="7" width="5.58333333333333" customWidth="1"/>
    <col min="8" max="8" width="9" hidden="1" customWidth="1"/>
    <col min="9" max="9" width="25.5833333333333" customWidth="1"/>
    <col min="10" max="10" width="8.25" hidden="1" customWidth="1"/>
    <col min="11" max="11" width="8.83333333333333" hidden="1" customWidth="1"/>
    <col min="12" max="12" width="30.5833333333333" customWidth="1"/>
    <col min="13" max="13" width="9" hidden="1" customWidth="1"/>
    <col min="14" max="15" width="9" style="232" customWidth="1"/>
    <col min="16" max="16" width="7.58333333333333" customWidth="1"/>
    <col min="17" max="17" width="6.58333333333333" customWidth="1"/>
    <col min="18" max="18" width="9" hidden="1" customWidth="1"/>
    <col min="19" max="19" width="11.25" hidden="1" customWidth="1"/>
    <col min="20" max="20" width="9.83333333333333" hidden="1" customWidth="1"/>
    <col min="21" max="40" width="9" hidden="1" customWidth="1"/>
    <col min="41" max="41" width="9" style="190" hidden="1" customWidth="1"/>
    <col min="42" max="44" width="9" style="110"/>
    <col min="45" max="45" width="20.3333333333333" style="267" customWidth="1"/>
    <col min="46" max="16384" width="9" style="110"/>
  </cols>
  <sheetData>
    <row r="1" ht="55.5" customHeight="1" spans="1:46">
      <c r="A1" s="268" t="s">
        <v>44</v>
      </c>
      <c r="B1" s="269" t="s">
        <v>45</v>
      </c>
      <c r="C1" s="270" t="s">
        <v>44</v>
      </c>
      <c r="D1" s="271" t="s">
        <v>46</v>
      </c>
      <c r="E1" s="272"/>
      <c r="F1" s="270" t="s">
        <v>1765</v>
      </c>
      <c r="G1" s="271" t="s">
        <v>47</v>
      </c>
      <c r="H1" s="273" t="s">
        <v>48</v>
      </c>
      <c r="I1" s="271" t="s">
        <v>52</v>
      </c>
      <c r="J1" s="271" t="s">
        <v>55</v>
      </c>
      <c r="K1" s="271" t="s">
        <v>1766</v>
      </c>
      <c r="L1" s="271" t="s">
        <v>56</v>
      </c>
      <c r="M1" s="273" t="s">
        <v>57</v>
      </c>
      <c r="N1" s="271" t="s">
        <v>58</v>
      </c>
      <c r="O1" s="271" t="s">
        <v>1767</v>
      </c>
      <c r="P1" s="308" t="s">
        <v>58</v>
      </c>
      <c r="Q1" s="268" t="s">
        <v>59</v>
      </c>
      <c r="R1" s="336"/>
      <c r="S1" s="337" t="s">
        <v>61</v>
      </c>
      <c r="T1" s="337" t="s">
        <v>62</v>
      </c>
      <c r="U1" s="308"/>
      <c r="V1" s="268"/>
      <c r="W1" s="268" t="s">
        <v>65</v>
      </c>
      <c r="X1" s="338" t="s">
        <v>66</v>
      </c>
      <c r="Y1" s="268" t="s">
        <v>67</v>
      </c>
      <c r="Z1" s="268"/>
      <c r="AA1" s="377" t="s">
        <v>1768</v>
      </c>
      <c r="AB1" s="378"/>
      <c r="AC1" s="377" t="s">
        <v>1769</v>
      </c>
      <c r="AD1" s="378"/>
      <c r="AE1" s="377" t="s">
        <v>1770</v>
      </c>
      <c r="AF1" s="378"/>
      <c r="AG1" s="377" t="s">
        <v>1771</v>
      </c>
      <c r="AH1" s="378"/>
      <c r="AI1" s="384" t="s">
        <v>1753</v>
      </c>
      <c r="AJ1" s="384" t="s">
        <v>1754</v>
      </c>
      <c r="AK1" s="385" t="s">
        <v>1755</v>
      </c>
      <c r="AL1" s="385" t="s">
        <v>1756</v>
      </c>
      <c r="AM1" s="385" t="s">
        <v>1757</v>
      </c>
      <c r="AN1" s="385" t="s">
        <v>1758</v>
      </c>
      <c r="AO1" s="390"/>
      <c r="AP1" s="271" t="s">
        <v>1772</v>
      </c>
      <c r="AQ1" s="271" t="s">
        <v>1773</v>
      </c>
      <c r="AR1" s="271" t="s">
        <v>1774</v>
      </c>
      <c r="AS1" s="391" t="s">
        <v>69</v>
      </c>
      <c r="AT1" s="390"/>
    </row>
    <row r="2" ht="25" customHeight="1" spans="1:47">
      <c r="A2" s="274">
        <v>1</v>
      </c>
      <c r="B2" s="275">
        <v>0.447916666666667</v>
      </c>
      <c r="C2" s="276">
        <v>1</v>
      </c>
      <c r="D2" s="277" t="s">
        <v>71</v>
      </c>
      <c r="E2" s="278" t="s">
        <v>1775</v>
      </c>
      <c r="F2" s="279">
        <v>1</v>
      </c>
      <c r="G2" s="277" t="s">
        <v>90</v>
      </c>
      <c r="H2" s="280">
        <v>1</v>
      </c>
      <c r="I2" s="277" t="s">
        <v>710</v>
      </c>
      <c r="J2" s="277">
        <v>49905</v>
      </c>
      <c r="K2" s="277" t="s">
        <v>1776</v>
      </c>
      <c r="L2" s="277" t="s">
        <v>712</v>
      </c>
      <c r="M2" s="291" t="s">
        <v>713</v>
      </c>
      <c r="N2" s="309" t="s">
        <v>1777</v>
      </c>
      <c r="O2" s="309">
        <v>600</v>
      </c>
      <c r="P2" s="310">
        <v>3285</v>
      </c>
      <c r="Q2" s="339">
        <v>600</v>
      </c>
      <c r="R2" s="340" t="s">
        <v>80</v>
      </c>
      <c r="S2" s="277">
        <v>20210201</v>
      </c>
      <c r="T2" s="277">
        <v>20230131</v>
      </c>
      <c r="U2" s="310" t="s">
        <v>714</v>
      </c>
      <c r="V2" s="339" t="s">
        <v>715</v>
      </c>
      <c r="W2" s="339" t="s">
        <v>716</v>
      </c>
      <c r="X2" s="339" t="s">
        <v>717</v>
      </c>
      <c r="Y2" s="339" t="s">
        <v>169</v>
      </c>
      <c r="Z2" s="345" t="s">
        <v>718</v>
      </c>
      <c r="AA2" s="379">
        <v>85</v>
      </c>
      <c r="AB2" s="379">
        <v>1</v>
      </c>
      <c r="AC2" s="379">
        <v>81</v>
      </c>
      <c r="AD2" s="379">
        <v>1</v>
      </c>
      <c r="AE2" s="379">
        <v>88</v>
      </c>
      <c r="AF2" s="379">
        <v>1</v>
      </c>
      <c r="AG2" s="379">
        <v>78</v>
      </c>
      <c r="AH2" s="379">
        <v>1</v>
      </c>
      <c r="AI2" s="386">
        <f t="shared" ref="AI2:AI33" si="0">(AG2+AE2+AC2+AA2)/4</f>
        <v>83</v>
      </c>
      <c r="AJ2" s="379">
        <f t="shared" ref="AJ2:AJ33" si="1">AB2+AD2+AF2+AH2</f>
        <v>4</v>
      </c>
      <c r="AK2" s="379">
        <v>1</v>
      </c>
      <c r="AL2" s="379"/>
      <c r="AM2" s="379">
        <v>1</v>
      </c>
      <c r="AN2" s="379">
        <f t="shared" ref="AN2:AN33" si="2">AM2+AL2+AK2+AJ2</f>
        <v>6</v>
      </c>
      <c r="AO2" s="392"/>
      <c r="AP2" s="393">
        <v>2696</v>
      </c>
      <c r="AQ2" s="393">
        <v>300</v>
      </c>
      <c r="AR2" s="393">
        <f>ROUNDDOWN(AQ2*0.4,0)</f>
        <v>120</v>
      </c>
      <c r="AS2" s="394"/>
      <c r="AT2" s="390"/>
      <c r="AU2" s="395"/>
    </row>
    <row r="3" ht="25" customHeight="1" spans="1:47">
      <c r="A3" s="281">
        <v>2</v>
      </c>
      <c r="B3" s="282"/>
      <c r="C3" s="276">
        <v>2</v>
      </c>
      <c r="D3" s="283" t="s">
        <v>89</v>
      </c>
      <c r="E3" s="284" t="s">
        <v>1775</v>
      </c>
      <c r="F3" s="279">
        <v>1</v>
      </c>
      <c r="G3" s="285" t="s">
        <v>90</v>
      </c>
      <c r="H3" s="280">
        <v>2</v>
      </c>
      <c r="I3" s="277" t="s">
        <v>91</v>
      </c>
      <c r="J3" s="311">
        <v>2196.2018</v>
      </c>
      <c r="K3" s="311">
        <v>6100.41</v>
      </c>
      <c r="L3" s="277" t="s">
        <v>93</v>
      </c>
      <c r="M3" s="312" t="s">
        <v>94</v>
      </c>
      <c r="N3" s="309">
        <v>1500</v>
      </c>
      <c r="O3" s="309">
        <v>300</v>
      </c>
      <c r="P3" s="313">
        <v>1500</v>
      </c>
      <c r="Q3" s="341">
        <v>300</v>
      </c>
      <c r="R3" s="342" t="s">
        <v>80</v>
      </c>
      <c r="S3" s="343">
        <v>20200801</v>
      </c>
      <c r="T3" s="344">
        <v>20220801</v>
      </c>
      <c r="U3" s="330" t="s">
        <v>95</v>
      </c>
      <c r="V3" s="345" t="s">
        <v>96</v>
      </c>
      <c r="W3" s="345" t="s">
        <v>97</v>
      </c>
      <c r="X3" s="345" t="s">
        <v>98</v>
      </c>
      <c r="Y3" s="345" t="s">
        <v>99</v>
      </c>
      <c r="Z3" s="345" t="s">
        <v>100</v>
      </c>
      <c r="AA3" s="379">
        <v>63</v>
      </c>
      <c r="AB3" s="379">
        <v>1</v>
      </c>
      <c r="AC3" s="379">
        <v>78</v>
      </c>
      <c r="AD3" s="379">
        <v>1</v>
      </c>
      <c r="AE3" s="379">
        <v>71</v>
      </c>
      <c r="AF3" s="379">
        <v>1</v>
      </c>
      <c r="AG3" s="379">
        <v>76</v>
      </c>
      <c r="AH3" s="379">
        <v>1</v>
      </c>
      <c r="AI3" s="386">
        <f t="shared" si="0"/>
        <v>72</v>
      </c>
      <c r="AJ3" s="379">
        <f t="shared" si="1"/>
        <v>4</v>
      </c>
      <c r="AK3" s="379">
        <v>1</v>
      </c>
      <c r="AL3" s="379"/>
      <c r="AM3" s="379">
        <v>1</v>
      </c>
      <c r="AN3" s="379">
        <f t="shared" si="2"/>
        <v>6</v>
      </c>
      <c r="AO3" s="392"/>
      <c r="AP3" s="393">
        <v>1328</v>
      </c>
      <c r="AQ3" s="393">
        <v>200</v>
      </c>
      <c r="AR3" s="393">
        <f t="shared" ref="AR3:AR65" si="3">ROUNDDOWN(AQ3*0.4,0)</f>
        <v>80</v>
      </c>
      <c r="AS3" s="394"/>
      <c r="AT3" s="390"/>
      <c r="AU3" s="395"/>
    </row>
    <row r="4" ht="25" customHeight="1" spans="1:47">
      <c r="A4" s="286">
        <v>5</v>
      </c>
      <c r="B4" s="287"/>
      <c r="C4" s="276">
        <v>3</v>
      </c>
      <c r="D4" s="283" t="s">
        <v>127</v>
      </c>
      <c r="E4" s="288" t="s">
        <v>1775</v>
      </c>
      <c r="F4" s="279">
        <v>0</v>
      </c>
      <c r="G4" s="285" t="s">
        <v>90</v>
      </c>
      <c r="H4" s="289">
        <v>5</v>
      </c>
      <c r="I4" s="277" t="s">
        <v>128</v>
      </c>
      <c r="J4" s="311">
        <v>5108.0247</v>
      </c>
      <c r="K4" s="311">
        <v>11610.26</v>
      </c>
      <c r="L4" s="277" t="s">
        <v>131</v>
      </c>
      <c r="M4" s="314" t="s">
        <v>132</v>
      </c>
      <c r="N4" s="309">
        <v>1653.8</v>
      </c>
      <c r="O4" s="309">
        <v>300</v>
      </c>
      <c r="P4" s="315">
        <v>1700</v>
      </c>
      <c r="Q4" s="346">
        <v>300</v>
      </c>
      <c r="R4" s="347" t="s">
        <v>80</v>
      </c>
      <c r="S4" s="343" t="s">
        <v>133</v>
      </c>
      <c r="T4" s="343" t="s">
        <v>134</v>
      </c>
      <c r="U4" s="333" t="s">
        <v>135</v>
      </c>
      <c r="V4" s="348" t="s">
        <v>136</v>
      </c>
      <c r="W4" s="348" t="s">
        <v>137</v>
      </c>
      <c r="X4" s="348" t="s">
        <v>138</v>
      </c>
      <c r="Y4" s="348" t="s">
        <v>139</v>
      </c>
      <c r="Z4" s="510" t="s">
        <v>140</v>
      </c>
      <c r="AA4" s="380">
        <v>60</v>
      </c>
      <c r="AB4" s="380">
        <v>1</v>
      </c>
      <c r="AC4" s="380">
        <v>75</v>
      </c>
      <c r="AD4" s="380">
        <v>1</v>
      </c>
      <c r="AE4" s="380">
        <v>55</v>
      </c>
      <c r="AF4" s="380">
        <v>0</v>
      </c>
      <c r="AG4" s="380">
        <v>59</v>
      </c>
      <c r="AH4" s="380">
        <v>0</v>
      </c>
      <c r="AI4" s="387">
        <f t="shared" si="0"/>
        <v>62.25</v>
      </c>
      <c r="AJ4" s="380">
        <f t="shared" si="1"/>
        <v>2</v>
      </c>
      <c r="AK4" s="380">
        <v>1</v>
      </c>
      <c r="AL4" s="380"/>
      <c r="AM4" s="380"/>
      <c r="AN4" s="380">
        <f t="shared" si="2"/>
        <v>3</v>
      </c>
      <c r="AO4" s="392"/>
      <c r="AP4" s="393">
        <v>1207</v>
      </c>
      <c r="AQ4" s="393">
        <v>200</v>
      </c>
      <c r="AR4" s="393">
        <f t="shared" si="3"/>
        <v>80</v>
      </c>
      <c r="AS4" s="394"/>
      <c r="AT4" s="390"/>
      <c r="AU4" s="395">
        <f t="shared" ref="AU4:AU64" si="4">N4-P4</f>
        <v>-46.2</v>
      </c>
    </row>
    <row r="5" ht="25" customHeight="1" spans="1:47">
      <c r="A5" s="286">
        <v>3</v>
      </c>
      <c r="B5" s="287"/>
      <c r="C5" s="276">
        <v>4</v>
      </c>
      <c r="D5" s="283" t="s">
        <v>101</v>
      </c>
      <c r="E5" s="288" t="s">
        <v>1775</v>
      </c>
      <c r="F5" s="279">
        <v>0</v>
      </c>
      <c r="G5" s="285" t="s">
        <v>90</v>
      </c>
      <c r="H5" s="289">
        <v>3</v>
      </c>
      <c r="I5" s="277" t="s">
        <v>102</v>
      </c>
      <c r="J5" s="311" t="s">
        <v>1778</v>
      </c>
      <c r="K5" s="311">
        <v>19908.9</v>
      </c>
      <c r="L5" s="277" t="s">
        <v>106</v>
      </c>
      <c r="M5" s="314" t="s">
        <v>107</v>
      </c>
      <c r="N5" s="309">
        <v>2000</v>
      </c>
      <c r="O5" s="309">
        <v>300</v>
      </c>
      <c r="P5" s="315">
        <v>2000</v>
      </c>
      <c r="Q5" s="346">
        <v>300</v>
      </c>
      <c r="R5" s="347" t="s">
        <v>80</v>
      </c>
      <c r="S5" s="277" t="s">
        <v>298</v>
      </c>
      <c r="T5" s="277" t="s">
        <v>583</v>
      </c>
      <c r="U5" s="333" t="s">
        <v>110</v>
      </c>
      <c r="V5" s="348" t="s">
        <v>111</v>
      </c>
      <c r="W5" s="348" t="s">
        <v>112</v>
      </c>
      <c r="X5" s="348" t="s">
        <v>113</v>
      </c>
      <c r="Y5" s="348" t="s">
        <v>114</v>
      </c>
      <c r="Z5" s="348" t="s">
        <v>115</v>
      </c>
      <c r="AA5" s="380">
        <v>75</v>
      </c>
      <c r="AB5" s="380">
        <v>1</v>
      </c>
      <c r="AC5" s="380">
        <v>55</v>
      </c>
      <c r="AD5" s="380"/>
      <c r="AE5" s="380">
        <v>54</v>
      </c>
      <c r="AF5" s="380"/>
      <c r="AG5" s="380">
        <v>67</v>
      </c>
      <c r="AH5" s="380"/>
      <c r="AI5" s="387">
        <f t="shared" si="0"/>
        <v>62.75</v>
      </c>
      <c r="AJ5" s="380">
        <f t="shared" si="1"/>
        <v>1</v>
      </c>
      <c r="AK5" s="380">
        <v>1</v>
      </c>
      <c r="AL5" s="380"/>
      <c r="AM5" s="380">
        <v>1</v>
      </c>
      <c r="AN5" s="380">
        <f t="shared" si="2"/>
        <v>3</v>
      </c>
      <c r="AO5" s="392"/>
      <c r="AP5" s="393">
        <v>1655</v>
      </c>
      <c r="AQ5" s="393">
        <v>200</v>
      </c>
      <c r="AR5" s="393">
        <f t="shared" si="3"/>
        <v>80</v>
      </c>
      <c r="AS5" s="394"/>
      <c r="AT5" s="390"/>
      <c r="AU5" s="395"/>
    </row>
    <row r="6" ht="25" customHeight="1" spans="1:47">
      <c r="A6" s="281">
        <v>28</v>
      </c>
      <c r="B6" s="290">
        <v>0.645833333333333</v>
      </c>
      <c r="C6" s="276">
        <v>5</v>
      </c>
      <c r="D6" s="277" t="s">
        <v>215</v>
      </c>
      <c r="E6" s="291" t="s">
        <v>1775</v>
      </c>
      <c r="F6" s="279">
        <v>1</v>
      </c>
      <c r="G6" s="277" t="s">
        <v>321</v>
      </c>
      <c r="H6" s="291" t="s">
        <v>307</v>
      </c>
      <c r="I6" s="277" t="s">
        <v>1422</v>
      </c>
      <c r="J6" s="277">
        <v>1000</v>
      </c>
      <c r="K6" s="277" t="s">
        <v>1779</v>
      </c>
      <c r="L6" s="277" t="s">
        <v>1424</v>
      </c>
      <c r="M6" s="291" t="s">
        <v>1425</v>
      </c>
      <c r="N6" s="309" t="s">
        <v>1780</v>
      </c>
      <c r="O6" s="309" t="s">
        <v>1781</v>
      </c>
      <c r="P6" s="310">
        <v>1094</v>
      </c>
      <c r="Q6" s="349">
        <v>200</v>
      </c>
      <c r="R6" s="340" t="s">
        <v>80</v>
      </c>
      <c r="S6" s="277">
        <v>20200701</v>
      </c>
      <c r="T6" s="277">
        <v>20220730</v>
      </c>
      <c r="U6" s="310" t="s">
        <v>1426</v>
      </c>
      <c r="V6" s="339" t="s">
        <v>1427</v>
      </c>
      <c r="W6" s="339" t="s">
        <v>1428</v>
      </c>
      <c r="X6" s="339" t="s">
        <v>1429</v>
      </c>
      <c r="Y6" s="339" t="s">
        <v>169</v>
      </c>
      <c r="Z6" s="345" t="s">
        <v>1430</v>
      </c>
      <c r="AA6" s="379">
        <v>70</v>
      </c>
      <c r="AB6" s="379">
        <v>1</v>
      </c>
      <c r="AC6" s="379">
        <v>70</v>
      </c>
      <c r="AD6" s="379">
        <v>1</v>
      </c>
      <c r="AE6" s="379">
        <v>80</v>
      </c>
      <c r="AF6" s="379">
        <v>1</v>
      </c>
      <c r="AG6" s="379">
        <v>65</v>
      </c>
      <c r="AH6" s="379">
        <v>1</v>
      </c>
      <c r="AI6" s="386">
        <f t="shared" si="0"/>
        <v>71.25</v>
      </c>
      <c r="AJ6" s="379">
        <f t="shared" si="1"/>
        <v>4</v>
      </c>
      <c r="AK6" s="379">
        <v>1</v>
      </c>
      <c r="AL6" s="379"/>
      <c r="AM6" s="379"/>
      <c r="AN6" s="379">
        <f t="shared" si="2"/>
        <v>5</v>
      </c>
      <c r="AO6" s="392"/>
      <c r="AP6" s="393">
        <v>1014</v>
      </c>
      <c r="AQ6" s="393">
        <v>200</v>
      </c>
      <c r="AR6" s="393">
        <f t="shared" si="3"/>
        <v>80</v>
      </c>
      <c r="AS6" s="394"/>
      <c r="AT6" s="390"/>
      <c r="AU6" s="395">
        <f t="shared" si="4"/>
        <v>126</v>
      </c>
    </row>
    <row r="7" ht="25" customHeight="1" spans="1:47">
      <c r="A7" s="292">
        <v>20</v>
      </c>
      <c r="B7" s="293">
        <v>0.635416666666667</v>
      </c>
      <c r="C7" s="276">
        <v>6</v>
      </c>
      <c r="D7" s="277" t="s">
        <v>215</v>
      </c>
      <c r="E7" s="278" t="s">
        <v>1782</v>
      </c>
      <c r="F7" s="279">
        <v>0</v>
      </c>
      <c r="G7" s="277" t="s">
        <v>321</v>
      </c>
      <c r="H7" s="294" t="s">
        <v>507</v>
      </c>
      <c r="I7" s="277" t="s">
        <v>1376</v>
      </c>
      <c r="J7" s="277">
        <v>5000</v>
      </c>
      <c r="K7" s="277" t="s">
        <v>1783</v>
      </c>
      <c r="L7" s="277" t="s">
        <v>1378</v>
      </c>
      <c r="M7" s="316" t="s">
        <v>1379</v>
      </c>
      <c r="N7" s="309" t="s">
        <v>1784</v>
      </c>
      <c r="O7" s="309" t="s">
        <v>1785</v>
      </c>
      <c r="P7" s="317">
        <v>1800</v>
      </c>
      <c r="Q7" s="350">
        <v>300</v>
      </c>
      <c r="R7" s="351" t="s">
        <v>80</v>
      </c>
      <c r="S7" s="352">
        <v>20200701</v>
      </c>
      <c r="T7" s="352">
        <v>20220730</v>
      </c>
      <c r="U7" s="317" t="s">
        <v>1380</v>
      </c>
      <c r="V7" s="353" t="s">
        <v>1381</v>
      </c>
      <c r="W7" s="353" t="s">
        <v>1382</v>
      </c>
      <c r="X7" s="353" t="s">
        <v>1383</v>
      </c>
      <c r="Y7" s="353" t="s">
        <v>169</v>
      </c>
      <c r="Z7" s="381" t="s">
        <v>1384</v>
      </c>
      <c r="AA7" s="382">
        <v>61</v>
      </c>
      <c r="AB7" s="382">
        <v>1</v>
      </c>
      <c r="AC7" s="382">
        <v>50</v>
      </c>
      <c r="AD7" s="382">
        <v>0</v>
      </c>
      <c r="AE7" s="382">
        <v>47</v>
      </c>
      <c r="AF7" s="382">
        <v>0</v>
      </c>
      <c r="AG7" s="382">
        <v>55</v>
      </c>
      <c r="AH7" s="382">
        <v>0</v>
      </c>
      <c r="AI7" s="388">
        <f t="shared" si="0"/>
        <v>53.25</v>
      </c>
      <c r="AJ7" s="382">
        <f t="shared" si="1"/>
        <v>1</v>
      </c>
      <c r="AK7" s="382">
        <v>1</v>
      </c>
      <c r="AL7" s="382"/>
      <c r="AM7" s="382">
        <v>1</v>
      </c>
      <c r="AN7" s="382">
        <f t="shared" si="2"/>
        <v>3</v>
      </c>
      <c r="AO7" s="396"/>
      <c r="AP7" s="393">
        <v>1553</v>
      </c>
      <c r="AQ7" s="393">
        <v>200</v>
      </c>
      <c r="AR7" s="393">
        <f t="shared" si="3"/>
        <v>80</v>
      </c>
      <c r="AS7" s="394"/>
      <c r="AT7" s="390"/>
      <c r="AU7" s="395"/>
    </row>
    <row r="8" ht="25" customHeight="1" spans="1:47">
      <c r="A8" s="274">
        <v>19</v>
      </c>
      <c r="B8" s="275">
        <v>0.59375</v>
      </c>
      <c r="C8" s="276">
        <v>7</v>
      </c>
      <c r="D8" s="277" t="s">
        <v>291</v>
      </c>
      <c r="E8" s="278" t="s">
        <v>1775</v>
      </c>
      <c r="F8" s="279">
        <v>0</v>
      </c>
      <c r="G8" s="277" t="s">
        <v>321</v>
      </c>
      <c r="H8" s="294" t="s">
        <v>73</v>
      </c>
      <c r="I8" s="277" t="s">
        <v>1576</v>
      </c>
      <c r="J8" s="277">
        <v>9000</v>
      </c>
      <c r="K8" s="277" t="s">
        <v>1786</v>
      </c>
      <c r="L8" s="277" t="s">
        <v>1578</v>
      </c>
      <c r="M8" s="318" t="s">
        <v>1579</v>
      </c>
      <c r="N8" s="319" t="s">
        <v>1787</v>
      </c>
      <c r="O8" s="319" t="s">
        <v>1785</v>
      </c>
      <c r="P8" s="320">
        <v>1570</v>
      </c>
      <c r="Q8" s="354">
        <v>300</v>
      </c>
      <c r="R8" s="355" t="s">
        <v>80</v>
      </c>
      <c r="S8" s="277">
        <v>20200801</v>
      </c>
      <c r="T8" s="277">
        <v>20220831</v>
      </c>
      <c r="U8" s="356" t="s">
        <v>1580</v>
      </c>
      <c r="V8" s="357" t="s">
        <v>1581</v>
      </c>
      <c r="W8" s="357" t="s">
        <v>1582</v>
      </c>
      <c r="X8" s="357" t="s">
        <v>1583</v>
      </c>
      <c r="Y8" s="365" t="s">
        <v>169</v>
      </c>
      <c r="Z8" s="372" t="s">
        <v>1584</v>
      </c>
      <c r="AA8" s="380">
        <v>70</v>
      </c>
      <c r="AB8" s="380">
        <v>1</v>
      </c>
      <c r="AC8" s="380">
        <v>59</v>
      </c>
      <c r="AD8" s="380">
        <v>0</v>
      </c>
      <c r="AE8" s="380">
        <v>58</v>
      </c>
      <c r="AF8" s="380">
        <v>0</v>
      </c>
      <c r="AG8" s="380">
        <v>62</v>
      </c>
      <c r="AH8" s="380">
        <v>1</v>
      </c>
      <c r="AI8" s="387">
        <f t="shared" si="0"/>
        <v>62.25</v>
      </c>
      <c r="AJ8" s="380">
        <f t="shared" si="1"/>
        <v>2</v>
      </c>
      <c r="AK8" s="380">
        <v>0</v>
      </c>
      <c r="AL8" s="380"/>
      <c r="AM8" s="380">
        <v>1</v>
      </c>
      <c r="AN8" s="380">
        <f t="shared" si="2"/>
        <v>3</v>
      </c>
      <c r="AO8" s="392" t="s">
        <v>1764</v>
      </c>
      <c r="AP8" s="393">
        <v>1151</v>
      </c>
      <c r="AQ8" s="393">
        <v>200</v>
      </c>
      <c r="AR8" s="393">
        <f t="shared" si="3"/>
        <v>80</v>
      </c>
      <c r="AS8" s="394"/>
      <c r="AT8" s="390"/>
      <c r="AU8" s="395"/>
    </row>
    <row r="9" ht="25" customHeight="1" spans="1:47">
      <c r="A9" s="286">
        <v>27</v>
      </c>
      <c r="B9" s="295"/>
      <c r="C9" s="276">
        <v>8</v>
      </c>
      <c r="D9" s="283" t="s">
        <v>116</v>
      </c>
      <c r="E9" s="288" t="s">
        <v>1775</v>
      </c>
      <c r="F9" s="279">
        <v>0</v>
      </c>
      <c r="G9" s="277" t="s">
        <v>321</v>
      </c>
      <c r="H9" s="278" t="s">
        <v>383</v>
      </c>
      <c r="I9" s="277" t="s">
        <v>384</v>
      </c>
      <c r="J9" s="277">
        <v>1000</v>
      </c>
      <c r="K9" s="277" t="s">
        <v>1788</v>
      </c>
      <c r="L9" s="277" t="s">
        <v>386</v>
      </c>
      <c r="M9" s="278" t="s">
        <v>387</v>
      </c>
      <c r="N9" s="309" t="s">
        <v>1789</v>
      </c>
      <c r="O9" s="309" t="s">
        <v>1785</v>
      </c>
      <c r="P9" s="321">
        <v>1640</v>
      </c>
      <c r="Q9" s="358">
        <v>300</v>
      </c>
      <c r="R9" s="359" t="s">
        <v>80</v>
      </c>
      <c r="S9" s="277">
        <v>202007</v>
      </c>
      <c r="T9" s="277">
        <v>202206</v>
      </c>
      <c r="U9" s="321" t="s">
        <v>388</v>
      </c>
      <c r="V9" s="360" t="s">
        <v>389</v>
      </c>
      <c r="W9" s="360" t="s">
        <v>390</v>
      </c>
      <c r="X9" s="360" t="s">
        <v>391</v>
      </c>
      <c r="Y9" s="360" t="s">
        <v>392</v>
      </c>
      <c r="Z9" s="374" t="s">
        <v>393</v>
      </c>
      <c r="AA9" s="383">
        <v>50</v>
      </c>
      <c r="AB9" s="383">
        <v>0</v>
      </c>
      <c r="AC9" s="383">
        <v>74</v>
      </c>
      <c r="AD9" s="383">
        <v>1</v>
      </c>
      <c r="AE9" s="383">
        <v>50</v>
      </c>
      <c r="AF9" s="383">
        <v>0</v>
      </c>
      <c r="AG9" s="383">
        <v>50</v>
      </c>
      <c r="AH9" s="383">
        <v>0</v>
      </c>
      <c r="AI9" s="389">
        <f t="shared" si="0"/>
        <v>56</v>
      </c>
      <c r="AJ9" s="383">
        <f t="shared" si="1"/>
        <v>1</v>
      </c>
      <c r="AK9" s="383">
        <v>1</v>
      </c>
      <c r="AL9" s="383"/>
      <c r="AM9" s="383"/>
      <c r="AN9" s="383">
        <f t="shared" si="2"/>
        <v>2</v>
      </c>
      <c r="AO9" s="392" t="s">
        <v>1764</v>
      </c>
      <c r="AP9" s="393">
        <v>1334</v>
      </c>
      <c r="AQ9" s="393">
        <v>200</v>
      </c>
      <c r="AR9" s="393">
        <f t="shared" si="3"/>
        <v>80</v>
      </c>
      <c r="AS9" s="394"/>
      <c r="AT9" s="390"/>
      <c r="AU9" s="395"/>
    </row>
    <row r="10" ht="25" customHeight="1" spans="1:47">
      <c r="A10" s="286">
        <v>26</v>
      </c>
      <c r="B10" s="296"/>
      <c r="C10" s="276">
        <v>9</v>
      </c>
      <c r="D10" s="283" t="s">
        <v>101</v>
      </c>
      <c r="E10" s="288" t="s">
        <v>1775</v>
      </c>
      <c r="F10" s="279">
        <v>1</v>
      </c>
      <c r="G10" s="277" t="s">
        <v>321</v>
      </c>
      <c r="H10" s="291" t="s">
        <v>374</v>
      </c>
      <c r="I10" s="277" t="s">
        <v>375</v>
      </c>
      <c r="J10" s="277">
        <v>2342.028</v>
      </c>
      <c r="K10" s="277" t="s">
        <v>1790</v>
      </c>
      <c r="L10" s="277" t="s">
        <v>377</v>
      </c>
      <c r="M10" s="291" t="s">
        <v>378</v>
      </c>
      <c r="N10" s="309" t="s">
        <v>1791</v>
      </c>
      <c r="O10" s="309" t="s">
        <v>1785</v>
      </c>
      <c r="P10" s="322">
        <v>1525</v>
      </c>
      <c r="Q10" s="349">
        <v>300</v>
      </c>
      <c r="R10" s="340" t="s">
        <v>80</v>
      </c>
      <c r="S10" s="277" t="s">
        <v>81</v>
      </c>
      <c r="T10" s="277" t="s">
        <v>147</v>
      </c>
      <c r="U10" s="310" t="s">
        <v>379</v>
      </c>
      <c r="V10" s="339" t="s">
        <v>380</v>
      </c>
      <c r="W10" s="339" t="s">
        <v>381</v>
      </c>
      <c r="X10" s="339">
        <v>18201717432</v>
      </c>
      <c r="Y10" s="339" t="s">
        <v>169</v>
      </c>
      <c r="Z10" s="345" t="s">
        <v>382</v>
      </c>
      <c r="AA10" s="379">
        <v>80</v>
      </c>
      <c r="AB10" s="379">
        <v>1</v>
      </c>
      <c r="AC10" s="379">
        <v>75</v>
      </c>
      <c r="AD10" s="379">
        <v>1</v>
      </c>
      <c r="AE10" s="379">
        <v>70</v>
      </c>
      <c r="AF10" s="379">
        <v>1</v>
      </c>
      <c r="AG10" s="379">
        <v>76</v>
      </c>
      <c r="AH10" s="379">
        <v>1</v>
      </c>
      <c r="AI10" s="386">
        <f t="shared" si="0"/>
        <v>75.25</v>
      </c>
      <c r="AJ10" s="379">
        <f t="shared" si="1"/>
        <v>4</v>
      </c>
      <c r="AK10" s="379">
        <v>1</v>
      </c>
      <c r="AL10" s="379"/>
      <c r="AM10" s="379"/>
      <c r="AN10" s="379">
        <f t="shared" si="2"/>
        <v>5</v>
      </c>
      <c r="AO10" s="392"/>
      <c r="AP10" s="393">
        <v>1267</v>
      </c>
      <c r="AQ10" s="393">
        <v>200</v>
      </c>
      <c r="AR10" s="393">
        <f t="shared" si="3"/>
        <v>80</v>
      </c>
      <c r="AS10" s="394"/>
      <c r="AT10" s="390"/>
      <c r="AU10" s="395">
        <f t="shared" si="4"/>
        <v>60</v>
      </c>
    </row>
    <row r="11" ht="25" customHeight="1" spans="1:47">
      <c r="A11" s="286">
        <v>36</v>
      </c>
      <c r="B11" s="296"/>
      <c r="C11" s="276">
        <v>10</v>
      </c>
      <c r="D11" s="277" t="s">
        <v>280</v>
      </c>
      <c r="E11" s="278" t="s">
        <v>1775</v>
      </c>
      <c r="F11" s="279">
        <v>0</v>
      </c>
      <c r="G11" s="277" t="s">
        <v>422</v>
      </c>
      <c r="H11" s="280">
        <v>8</v>
      </c>
      <c r="I11" s="277" t="s">
        <v>468</v>
      </c>
      <c r="J11" s="277">
        <v>3000</v>
      </c>
      <c r="K11" s="277" t="s">
        <v>1792</v>
      </c>
      <c r="L11" s="277" t="s">
        <v>470</v>
      </c>
      <c r="M11" s="291" t="s">
        <v>471</v>
      </c>
      <c r="N11" s="309" t="s">
        <v>1793</v>
      </c>
      <c r="O11" s="309" t="s">
        <v>1785</v>
      </c>
      <c r="P11" s="310">
        <v>2450</v>
      </c>
      <c r="Q11" s="339">
        <v>300</v>
      </c>
      <c r="R11" s="340" t="s">
        <v>80</v>
      </c>
      <c r="S11" s="277">
        <v>20210301</v>
      </c>
      <c r="T11" s="352" t="s">
        <v>1710</v>
      </c>
      <c r="U11" s="310" t="s">
        <v>472</v>
      </c>
      <c r="V11" s="339" t="s">
        <v>473</v>
      </c>
      <c r="W11" s="339" t="s">
        <v>474</v>
      </c>
      <c r="X11" s="339" t="s">
        <v>475</v>
      </c>
      <c r="Y11" s="339" t="s">
        <v>169</v>
      </c>
      <c r="Z11" s="345" t="s">
        <v>476</v>
      </c>
      <c r="AA11" s="379">
        <v>78</v>
      </c>
      <c r="AB11" s="379">
        <v>1</v>
      </c>
      <c r="AC11" s="379">
        <v>80</v>
      </c>
      <c r="AD11" s="379">
        <v>1</v>
      </c>
      <c r="AE11" s="379">
        <v>54</v>
      </c>
      <c r="AF11" s="379">
        <v>0</v>
      </c>
      <c r="AG11" s="379">
        <v>81</v>
      </c>
      <c r="AH11" s="379">
        <v>1</v>
      </c>
      <c r="AI11" s="386">
        <f t="shared" si="0"/>
        <v>73.25</v>
      </c>
      <c r="AJ11" s="379">
        <f t="shared" si="1"/>
        <v>3</v>
      </c>
      <c r="AK11" s="379">
        <v>1</v>
      </c>
      <c r="AL11" s="379"/>
      <c r="AM11" s="379"/>
      <c r="AN11" s="379">
        <f t="shared" si="2"/>
        <v>4</v>
      </c>
      <c r="AO11" s="392"/>
      <c r="AP11" s="393">
        <v>2050</v>
      </c>
      <c r="AQ11" s="393">
        <v>200</v>
      </c>
      <c r="AR11" s="393">
        <f t="shared" si="3"/>
        <v>80</v>
      </c>
      <c r="AS11" s="394"/>
      <c r="AT11" s="390"/>
      <c r="AU11" s="395"/>
    </row>
    <row r="12" customFormat="1" ht="25" customHeight="1" spans="1:47">
      <c r="A12" s="286">
        <v>33</v>
      </c>
      <c r="B12" s="296"/>
      <c r="C12" s="276">
        <v>11</v>
      </c>
      <c r="D12" s="283" t="s">
        <v>127</v>
      </c>
      <c r="E12" s="288" t="s">
        <v>1775</v>
      </c>
      <c r="F12" s="279">
        <v>0</v>
      </c>
      <c r="G12" s="277" t="s">
        <v>422</v>
      </c>
      <c r="H12" s="280">
        <v>5</v>
      </c>
      <c r="I12" s="277" t="s">
        <v>441</v>
      </c>
      <c r="J12" s="277">
        <v>3100</v>
      </c>
      <c r="K12" s="277" t="s">
        <v>1794</v>
      </c>
      <c r="L12" s="277" t="s">
        <v>443</v>
      </c>
      <c r="M12" s="291" t="s">
        <v>444</v>
      </c>
      <c r="N12" s="309" t="s">
        <v>1795</v>
      </c>
      <c r="O12" s="309" t="s">
        <v>1781</v>
      </c>
      <c r="P12" s="310">
        <v>1200</v>
      </c>
      <c r="Q12" s="339">
        <v>200</v>
      </c>
      <c r="R12" s="340" t="s">
        <v>80</v>
      </c>
      <c r="S12" s="277">
        <v>20210101</v>
      </c>
      <c r="T12" s="277">
        <v>20221231</v>
      </c>
      <c r="U12" s="310" t="s">
        <v>445</v>
      </c>
      <c r="V12" s="339" t="s">
        <v>446</v>
      </c>
      <c r="W12" s="339" t="s">
        <v>447</v>
      </c>
      <c r="X12" s="339" t="s">
        <v>448</v>
      </c>
      <c r="Y12" s="339" t="s">
        <v>169</v>
      </c>
      <c r="Z12" s="345" t="s">
        <v>449</v>
      </c>
      <c r="AA12" s="379">
        <v>60</v>
      </c>
      <c r="AB12" s="379">
        <v>1</v>
      </c>
      <c r="AC12" s="379">
        <v>60</v>
      </c>
      <c r="AD12" s="379">
        <v>1</v>
      </c>
      <c r="AE12" s="379">
        <v>52</v>
      </c>
      <c r="AF12" s="379">
        <v>0</v>
      </c>
      <c r="AG12" s="379">
        <v>74</v>
      </c>
      <c r="AH12" s="379">
        <v>1</v>
      </c>
      <c r="AI12" s="386">
        <f t="shared" si="0"/>
        <v>61.5</v>
      </c>
      <c r="AJ12" s="379">
        <f t="shared" si="1"/>
        <v>3</v>
      </c>
      <c r="AK12" s="379">
        <v>1</v>
      </c>
      <c r="AL12" s="379"/>
      <c r="AM12" s="379"/>
      <c r="AN12" s="379">
        <f t="shared" si="2"/>
        <v>4</v>
      </c>
      <c r="AO12" s="392"/>
      <c r="AP12" s="393">
        <v>1030</v>
      </c>
      <c r="AQ12" s="393">
        <v>200</v>
      </c>
      <c r="AR12" s="393">
        <f t="shared" si="3"/>
        <v>80</v>
      </c>
      <c r="AS12" s="394"/>
      <c r="AT12" s="392"/>
      <c r="AU12" s="395"/>
    </row>
    <row r="13" customFormat="1" ht="25" customHeight="1" spans="1:47">
      <c r="A13" s="286">
        <v>34</v>
      </c>
      <c r="B13" s="296"/>
      <c r="C13" s="276">
        <v>12</v>
      </c>
      <c r="D13" s="283" t="s">
        <v>101</v>
      </c>
      <c r="E13" s="288" t="s">
        <v>1796</v>
      </c>
      <c r="F13" s="279">
        <v>0</v>
      </c>
      <c r="G13" s="277" t="s">
        <v>422</v>
      </c>
      <c r="H13" s="280">
        <v>6</v>
      </c>
      <c r="I13" s="277" t="s">
        <v>450</v>
      </c>
      <c r="J13" s="277">
        <v>5000</v>
      </c>
      <c r="K13" s="277" t="s">
        <v>1797</v>
      </c>
      <c r="L13" s="277" t="s">
        <v>452</v>
      </c>
      <c r="M13" s="291" t="s">
        <v>453</v>
      </c>
      <c r="N13" s="323" t="s">
        <v>1798</v>
      </c>
      <c r="O13" s="309" t="s">
        <v>1785</v>
      </c>
      <c r="P13" s="310">
        <v>2000</v>
      </c>
      <c r="Q13" s="339">
        <v>300</v>
      </c>
      <c r="R13" s="340" t="s">
        <v>80</v>
      </c>
      <c r="S13" s="277">
        <v>20210101</v>
      </c>
      <c r="T13" s="277">
        <v>20221231</v>
      </c>
      <c r="U13" s="310" t="s">
        <v>454</v>
      </c>
      <c r="V13" s="339" t="s">
        <v>455</v>
      </c>
      <c r="W13" s="339" t="s">
        <v>456</v>
      </c>
      <c r="X13" s="339" t="s">
        <v>457</v>
      </c>
      <c r="Y13" s="339" t="s">
        <v>169</v>
      </c>
      <c r="Z13" s="345" t="s">
        <v>458</v>
      </c>
      <c r="AA13" s="379">
        <v>50</v>
      </c>
      <c r="AB13" s="379"/>
      <c r="AC13" s="379">
        <v>80</v>
      </c>
      <c r="AD13" s="379">
        <v>1</v>
      </c>
      <c r="AE13" s="379">
        <v>66</v>
      </c>
      <c r="AF13" s="379">
        <v>1</v>
      </c>
      <c r="AG13" s="379">
        <v>80</v>
      </c>
      <c r="AH13" s="379">
        <v>1</v>
      </c>
      <c r="AI13" s="386">
        <f t="shared" si="0"/>
        <v>69</v>
      </c>
      <c r="AJ13" s="379">
        <f t="shared" si="1"/>
        <v>3</v>
      </c>
      <c r="AK13" s="379">
        <v>1</v>
      </c>
      <c r="AL13" s="379"/>
      <c r="AM13" s="379"/>
      <c r="AN13" s="379">
        <f t="shared" si="2"/>
        <v>4</v>
      </c>
      <c r="AO13" s="392"/>
      <c r="AP13" s="393">
        <v>1240</v>
      </c>
      <c r="AQ13" s="393">
        <v>200</v>
      </c>
      <c r="AR13" s="393">
        <f t="shared" si="3"/>
        <v>80</v>
      </c>
      <c r="AS13" s="394"/>
      <c r="AT13" s="392"/>
      <c r="AU13" s="395">
        <f t="shared" si="4"/>
        <v>-400</v>
      </c>
    </row>
    <row r="14" customFormat="1" ht="25" customHeight="1" spans="1:47">
      <c r="A14" s="281">
        <v>39</v>
      </c>
      <c r="B14" s="297">
        <v>0.46875</v>
      </c>
      <c r="C14" s="276">
        <v>13</v>
      </c>
      <c r="D14" s="277" t="s">
        <v>215</v>
      </c>
      <c r="E14" s="291" t="s">
        <v>1775</v>
      </c>
      <c r="F14" s="279">
        <v>1</v>
      </c>
      <c r="G14" s="277" t="s">
        <v>497</v>
      </c>
      <c r="H14" s="291" t="s">
        <v>73</v>
      </c>
      <c r="I14" s="277" t="s">
        <v>570</v>
      </c>
      <c r="J14" s="324">
        <v>10000</v>
      </c>
      <c r="K14" s="324">
        <v>24723.49</v>
      </c>
      <c r="L14" s="277" t="s">
        <v>572</v>
      </c>
      <c r="M14" s="291" t="s">
        <v>573</v>
      </c>
      <c r="N14" s="309">
        <v>2000</v>
      </c>
      <c r="O14" s="309">
        <v>300</v>
      </c>
      <c r="P14" s="325">
        <v>2000</v>
      </c>
      <c r="Q14" s="339">
        <v>300</v>
      </c>
      <c r="R14" s="361" t="s">
        <v>80</v>
      </c>
      <c r="S14" s="324">
        <v>20200601</v>
      </c>
      <c r="T14" s="324">
        <v>20220630</v>
      </c>
      <c r="U14" s="310" t="s">
        <v>574</v>
      </c>
      <c r="V14" s="349" t="s">
        <v>575</v>
      </c>
      <c r="W14" s="339" t="s">
        <v>576</v>
      </c>
      <c r="X14" s="339" t="s">
        <v>577</v>
      </c>
      <c r="Y14" s="339" t="s">
        <v>169</v>
      </c>
      <c r="Z14" s="511" t="s">
        <v>578</v>
      </c>
      <c r="AA14" s="379">
        <v>75</v>
      </c>
      <c r="AB14" s="379">
        <v>1</v>
      </c>
      <c r="AC14" s="379">
        <v>58</v>
      </c>
      <c r="AD14" s="379">
        <v>0</v>
      </c>
      <c r="AE14" s="379">
        <v>84</v>
      </c>
      <c r="AF14" s="379">
        <v>1</v>
      </c>
      <c r="AG14" s="379">
        <v>75</v>
      </c>
      <c r="AH14" s="379">
        <v>1</v>
      </c>
      <c r="AI14" s="386">
        <f t="shared" si="0"/>
        <v>73</v>
      </c>
      <c r="AJ14" s="379">
        <f t="shared" si="1"/>
        <v>3</v>
      </c>
      <c r="AK14" s="379">
        <v>1</v>
      </c>
      <c r="AL14" s="379"/>
      <c r="AM14" s="379">
        <v>1</v>
      </c>
      <c r="AN14" s="379">
        <f t="shared" si="2"/>
        <v>5</v>
      </c>
      <c r="AO14" s="390"/>
      <c r="AP14" s="393">
        <v>1466</v>
      </c>
      <c r="AQ14" s="393">
        <v>200</v>
      </c>
      <c r="AR14" s="393">
        <f t="shared" si="3"/>
        <v>80</v>
      </c>
      <c r="AS14" s="394"/>
      <c r="AT14" s="392"/>
      <c r="AU14" s="395"/>
    </row>
    <row r="15" ht="25" customHeight="1" spans="1:47">
      <c r="A15" s="286">
        <v>44</v>
      </c>
      <c r="B15" s="296">
        <v>0.447916666666667</v>
      </c>
      <c r="C15" s="276">
        <v>14</v>
      </c>
      <c r="D15" s="277" t="s">
        <v>291</v>
      </c>
      <c r="E15" s="278" t="s">
        <v>1775</v>
      </c>
      <c r="F15" s="279">
        <v>1</v>
      </c>
      <c r="G15" s="277" t="s">
        <v>497</v>
      </c>
      <c r="H15" s="291" t="s">
        <v>216</v>
      </c>
      <c r="I15" s="277" t="s">
        <v>849</v>
      </c>
      <c r="J15" s="277" t="s">
        <v>851</v>
      </c>
      <c r="K15" s="277">
        <v>209.57</v>
      </c>
      <c r="L15" s="277" t="s">
        <v>852</v>
      </c>
      <c r="M15" s="326" t="s">
        <v>853</v>
      </c>
      <c r="N15" s="309">
        <v>4803</v>
      </c>
      <c r="O15" s="309">
        <v>300</v>
      </c>
      <c r="P15" s="325">
        <v>4803.47</v>
      </c>
      <c r="Q15" s="339">
        <v>300</v>
      </c>
      <c r="R15" s="361" t="s">
        <v>80</v>
      </c>
      <c r="S15" s="324">
        <v>20200601</v>
      </c>
      <c r="T15" s="324">
        <v>20220531</v>
      </c>
      <c r="U15" s="362" t="s">
        <v>854</v>
      </c>
      <c r="V15" s="363" t="s">
        <v>855</v>
      </c>
      <c r="W15" s="363" t="s">
        <v>856</v>
      </c>
      <c r="X15" s="363" t="s">
        <v>857</v>
      </c>
      <c r="Y15" s="339" t="s">
        <v>169</v>
      </c>
      <c r="Z15" s="363" t="s">
        <v>858</v>
      </c>
      <c r="AA15" s="379">
        <v>70</v>
      </c>
      <c r="AB15" s="379">
        <v>1</v>
      </c>
      <c r="AC15" s="379">
        <v>85</v>
      </c>
      <c r="AD15" s="379">
        <v>1</v>
      </c>
      <c r="AE15" s="379">
        <v>67</v>
      </c>
      <c r="AF15" s="379">
        <v>1</v>
      </c>
      <c r="AG15" s="379">
        <v>58</v>
      </c>
      <c r="AH15" s="379">
        <v>0</v>
      </c>
      <c r="AI15" s="386">
        <f t="shared" si="0"/>
        <v>70</v>
      </c>
      <c r="AJ15" s="379">
        <f t="shared" si="1"/>
        <v>3</v>
      </c>
      <c r="AK15" s="379">
        <v>1</v>
      </c>
      <c r="AL15" s="379"/>
      <c r="AM15" s="379"/>
      <c r="AN15" s="379">
        <f t="shared" si="2"/>
        <v>4</v>
      </c>
      <c r="AO15" s="392"/>
      <c r="AP15" s="393">
        <v>2880</v>
      </c>
      <c r="AQ15" s="393">
        <v>300</v>
      </c>
      <c r="AR15" s="393">
        <f t="shared" si="3"/>
        <v>120</v>
      </c>
      <c r="AS15" s="394"/>
      <c r="AT15" s="397">
        <v>205</v>
      </c>
      <c r="AU15" s="395"/>
    </row>
    <row r="16" ht="25" customHeight="1" spans="1:47">
      <c r="A16" s="286">
        <v>40</v>
      </c>
      <c r="B16" s="296"/>
      <c r="C16" s="276">
        <v>15</v>
      </c>
      <c r="D16" s="277" t="s">
        <v>280</v>
      </c>
      <c r="E16" s="278" t="s">
        <v>1775</v>
      </c>
      <c r="F16" s="279">
        <v>1</v>
      </c>
      <c r="G16" s="277" t="s">
        <v>497</v>
      </c>
      <c r="H16" s="291" t="s">
        <v>507</v>
      </c>
      <c r="I16" s="277" t="s">
        <v>508</v>
      </c>
      <c r="J16" s="277">
        <v>3000</v>
      </c>
      <c r="K16" s="277">
        <v>1658.99</v>
      </c>
      <c r="L16" s="277" t="s">
        <v>510</v>
      </c>
      <c r="M16" s="291" t="s">
        <v>511</v>
      </c>
      <c r="N16" s="309">
        <v>1404.55</v>
      </c>
      <c r="O16" s="309">
        <v>200</v>
      </c>
      <c r="P16" s="325">
        <v>1404.55</v>
      </c>
      <c r="Q16" s="339">
        <v>200</v>
      </c>
      <c r="R16" s="361" t="s">
        <v>80</v>
      </c>
      <c r="S16" s="324">
        <v>20201001</v>
      </c>
      <c r="T16" s="324">
        <v>20220930</v>
      </c>
      <c r="U16" s="322" t="s">
        <v>512</v>
      </c>
      <c r="V16" s="349" t="s">
        <v>513</v>
      </c>
      <c r="W16" s="349" t="s">
        <v>514</v>
      </c>
      <c r="X16" s="349" t="s">
        <v>515</v>
      </c>
      <c r="Y16" s="349" t="s">
        <v>169</v>
      </c>
      <c r="Z16" s="339" t="s">
        <v>516</v>
      </c>
      <c r="AA16" s="379">
        <v>80</v>
      </c>
      <c r="AB16" s="379">
        <v>1</v>
      </c>
      <c r="AC16" s="379">
        <v>65</v>
      </c>
      <c r="AD16" s="379">
        <v>1</v>
      </c>
      <c r="AE16" s="379">
        <v>82</v>
      </c>
      <c r="AF16" s="379">
        <v>1</v>
      </c>
      <c r="AG16" s="379">
        <v>84</v>
      </c>
      <c r="AH16" s="379">
        <v>1</v>
      </c>
      <c r="AI16" s="386">
        <f t="shared" si="0"/>
        <v>77.75</v>
      </c>
      <c r="AJ16" s="379">
        <f t="shared" si="1"/>
        <v>4</v>
      </c>
      <c r="AK16" s="379">
        <v>1</v>
      </c>
      <c r="AL16" s="379"/>
      <c r="AM16" s="379">
        <v>1</v>
      </c>
      <c r="AN16" s="379">
        <f t="shared" si="2"/>
        <v>6</v>
      </c>
      <c r="AO16" s="392"/>
      <c r="AP16" s="393">
        <v>1325</v>
      </c>
      <c r="AQ16" s="393">
        <v>200</v>
      </c>
      <c r="AR16" s="393">
        <f t="shared" si="3"/>
        <v>80</v>
      </c>
      <c r="AS16" s="394"/>
      <c r="AT16" s="390"/>
      <c r="AU16" s="395"/>
    </row>
    <row r="17" customFormat="1" ht="25" customHeight="1" spans="1:47">
      <c r="A17" s="286">
        <v>42</v>
      </c>
      <c r="B17" s="296"/>
      <c r="C17" s="276">
        <v>16</v>
      </c>
      <c r="D17" s="277" t="s">
        <v>332</v>
      </c>
      <c r="E17" s="278" t="s">
        <v>1775</v>
      </c>
      <c r="F17" s="279">
        <v>1</v>
      </c>
      <c r="G17" s="277" t="s">
        <v>497</v>
      </c>
      <c r="H17" s="291" t="s">
        <v>333</v>
      </c>
      <c r="I17" s="277" t="s">
        <v>527</v>
      </c>
      <c r="J17" s="277">
        <v>1000</v>
      </c>
      <c r="K17" s="277">
        <v>1467.71</v>
      </c>
      <c r="L17" s="277" t="s">
        <v>529</v>
      </c>
      <c r="M17" s="291" t="s">
        <v>530</v>
      </c>
      <c r="N17" s="309">
        <v>1224</v>
      </c>
      <c r="O17" s="309" t="s">
        <v>1781</v>
      </c>
      <c r="P17" s="325">
        <v>1224</v>
      </c>
      <c r="Q17" s="339">
        <v>200</v>
      </c>
      <c r="R17" s="361" t="s">
        <v>80</v>
      </c>
      <c r="S17" s="324">
        <v>20200901</v>
      </c>
      <c r="T17" s="324">
        <v>20220931</v>
      </c>
      <c r="U17" s="310" t="s">
        <v>531</v>
      </c>
      <c r="V17" s="364" t="s">
        <v>532</v>
      </c>
      <c r="W17" s="339" t="s">
        <v>533</v>
      </c>
      <c r="X17" s="339" t="s">
        <v>534</v>
      </c>
      <c r="Y17" s="339" t="s">
        <v>169</v>
      </c>
      <c r="Z17" s="339" t="s">
        <v>535</v>
      </c>
      <c r="AA17" s="379">
        <v>67</v>
      </c>
      <c r="AB17" s="379">
        <v>1</v>
      </c>
      <c r="AC17" s="379">
        <v>80</v>
      </c>
      <c r="AD17" s="379">
        <v>1</v>
      </c>
      <c r="AE17" s="379">
        <v>76</v>
      </c>
      <c r="AF17" s="379">
        <v>1</v>
      </c>
      <c r="AG17" s="379">
        <v>89</v>
      </c>
      <c r="AH17" s="379">
        <v>1</v>
      </c>
      <c r="AI17" s="386">
        <f t="shared" si="0"/>
        <v>78</v>
      </c>
      <c r="AJ17" s="379">
        <f t="shared" si="1"/>
        <v>4</v>
      </c>
      <c r="AK17" s="379">
        <v>1</v>
      </c>
      <c r="AL17" s="379"/>
      <c r="AM17" s="379"/>
      <c r="AN17" s="379">
        <f t="shared" si="2"/>
        <v>5</v>
      </c>
      <c r="AO17" s="392"/>
      <c r="AP17" s="393">
        <v>1098</v>
      </c>
      <c r="AQ17" s="393">
        <v>200</v>
      </c>
      <c r="AR17" s="393">
        <f t="shared" si="3"/>
        <v>80</v>
      </c>
      <c r="AS17" s="394"/>
      <c r="AT17" s="392"/>
      <c r="AU17" s="395"/>
    </row>
    <row r="18" customFormat="1" ht="25" customHeight="1" spans="1:47">
      <c r="A18" s="274">
        <v>50</v>
      </c>
      <c r="B18" s="298">
        <v>0.395833333333333</v>
      </c>
      <c r="C18" s="276">
        <v>17</v>
      </c>
      <c r="D18" s="277" t="s">
        <v>71</v>
      </c>
      <c r="E18" s="278" t="s">
        <v>1775</v>
      </c>
      <c r="F18" s="279">
        <v>0</v>
      </c>
      <c r="G18" s="277" t="s">
        <v>72</v>
      </c>
      <c r="H18" s="299" t="s">
        <v>73</v>
      </c>
      <c r="I18" s="277" t="s">
        <v>75</v>
      </c>
      <c r="J18" s="277">
        <v>1100</v>
      </c>
      <c r="K18" s="277" t="s">
        <v>1799</v>
      </c>
      <c r="L18" s="277" t="s">
        <v>78</v>
      </c>
      <c r="M18" s="278" t="s">
        <v>79</v>
      </c>
      <c r="N18" s="309">
        <v>1850</v>
      </c>
      <c r="O18" s="309">
        <v>300</v>
      </c>
      <c r="P18" s="321">
        <v>1850</v>
      </c>
      <c r="Q18" s="360">
        <v>300</v>
      </c>
      <c r="R18" s="359" t="s">
        <v>80</v>
      </c>
      <c r="S18" s="277" t="s">
        <v>81</v>
      </c>
      <c r="T18" s="352" t="s">
        <v>147</v>
      </c>
      <c r="U18" s="321" t="s">
        <v>83</v>
      </c>
      <c r="V18" s="360" t="s">
        <v>84</v>
      </c>
      <c r="W18" s="360" t="s">
        <v>85</v>
      </c>
      <c r="X18" s="360" t="s">
        <v>86</v>
      </c>
      <c r="Y18" s="360" t="s">
        <v>87</v>
      </c>
      <c r="Z18" s="374" t="s">
        <v>88</v>
      </c>
      <c r="AA18" s="383">
        <v>52</v>
      </c>
      <c r="AB18" s="383">
        <v>0</v>
      </c>
      <c r="AC18" s="383">
        <v>51</v>
      </c>
      <c r="AD18" s="383">
        <v>0</v>
      </c>
      <c r="AE18" s="383">
        <v>54</v>
      </c>
      <c r="AF18" s="383">
        <v>0</v>
      </c>
      <c r="AG18" s="383">
        <v>57</v>
      </c>
      <c r="AH18" s="383">
        <v>0</v>
      </c>
      <c r="AI18" s="389">
        <f t="shared" si="0"/>
        <v>53.5</v>
      </c>
      <c r="AJ18" s="383">
        <f t="shared" si="1"/>
        <v>0</v>
      </c>
      <c r="AK18" s="383">
        <v>1</v>
      </c>
      <c r="AL18" s="383"/>
      <c r="AM18" s="383">
        <v>1</v>
      </c>
      <c r="AN18" s="383">
        <f t="shared" si="2"/>
        <v>2</v>
      </c>
      <c r="AO18" s="392"/>
      <c r="AP18" s="393">
        <v>1543</v>
      </c>
      <c r="AQ18" s="393">
        <v>200</v>
      </c>
      <c r="AR18" s="393">
        <f t="shared" si="3"/>
        <v>80</v>
      </c>
      <c r="AS18" s="394"/>
      <c r="AT18" s="392"/>
      <c r="AU18" s="395"/>
    </row>
    <row r="19" s="263" customFormat="1" ht="25" customHeight="1" spans="1:47">
      <c r="A19" s="286">
        <v>51</v>
      </c>
      <c r="B19" s="296"/>
      <c r="C19" s="276">
        <v>18</v>
      </c>
      <c r="D19" s="277" t="s">
        <v>332</v>
      </c>
      <c r="E19" s="278" t="s">
        <v>1775</v>
      </c>
      <c r="F19" s="279">
        <v>0</v>
      </c>
      <c r="G19" s="277" t="s">
        <v>72</v>
      </c>
      <c r="H19" s="278" t="s">
        <v>507</v>
      </c>
      <c r="I19" s="277" t="s">
        <v>617</v>
      </c>
      <c r="J19" s="277" t="s">
        <v>620</v>
      </c>
      <c r="K19" s="277" t="s">
        <v>1800</v>
      </c>
      <c r="L19" s="277" t="s">
        <v>621</v>
      </c>
      <c r="M19" s="278" t="s">
        <v>622</v>
      </c>
      <c r="N19" s="323" t="s">
        <v>1801</v>
      </c>
      <c r="O19" s="309">
        <v>240</v>
      </c>
      <c r="P19" s="321">
        <v>1200</v>
      </c>
      <c r="Q19" s="360">
        <v>240</v>
      </c>
      <c r="R19" s="359" t="s">
        <v>80</v>
      </c>
      <c r="S19" s="277" t="s">
        <v>298</v>
      </c>
      <c r="T19" s="277" t="s">
        <v>299</v>
      </c>
      <c r="U19" s="321" t="s">
        <v>623</v>
      </c>
      <c r="V19" s="360" t="s">
        <v>624</v>
      </c>
      <c r="W19" s="360" t="s">
        <v>625</v>
      </c>
      <c r="X19" s="360" t="s">
        <v>626</v>
      </c>
      <c r="Y19" s="360"/>
      <c r="Z19" s="374" t="s">
        <v>627</v>
      </c>
      <c r="AA19" s="383">
        <v>52</v>
      </c>
      <c r="AB19" s="383">
        <v>0</v>
      </c>
      <c r="AC19" s="383">
        <v>55</v>
      </c>
      <c r="AD19" s="383">
        <v>0</v>
      </c>
      <c r="AE19" s="383">
        <v>55</v>
      </c>
      <c r="AF19" s="383">
        <v>0</v>
      </c>
      <c r="AG19" s="383">
        <v>50</v>
      </c>
      <c r="AH19" s="383">
        <v>0</v>
      </c>
      <c r="AI19" s="389">
        <f t="shared" si="0"/>
        <v>53</v>
      </c>
      <c r="AJ19" s="383">
        <f t="shared" si="1"/>
        <v>0</v>
      </c>
      <c r="AK19" s="383">
        <v>1</v>
      </c>
      <c r="AL19" s="383"/>
      <c r="AM19" s="383">
        <v>1</v>
      </c>
      <c r="AN19" s="383">
        <f t="shared" si="2"/>
        <v>2</v>
      </c>
      <c r="AO19" s="392"/>
      <c r="AP19" s="283">
        <v>1200</v>
      </c>
      <c r="AQ19" s="393">
        <v>200</v>
      </c>
      <c r="AR19" s="393">
        <f t="shared" si="3"/>
        <v>80</v>
      </c>
      <c r="AS19" s="398"/>
      <c r="AT19" s="396"/>
      <c r="AU19" s="395">
        <f t="shared" si="4"/>
        <v>200</v>
      </c>
    </row>
    <row r="20" customFormat="1" ht="25" customHeight="1" spans="1:47">
      <c r="A20" s="286">
        <v>52</v>
      </c>
      <c r="B20" s="296"/>
      <c r="C20" s="276">
        <v>19</v>
      </c>
      <c r="D20" s="283" t="s">
        <v>116</v>
      </c>
      <c r="E20" s="288" t="s">
        <v>1775</v>
      </c>
      <c r="F20" s="279">
        <v>1</v>
      </c>
      <c r="G20" s="277" t="s">
        <v>72</v>
      </c>
      <c r="H20" s="291" t="s">
        <v>322</v>
      </c>
      <c r="I20" s="277" t="s">
        <v>628</v>
      </c>
      <c r="J20" s="277">
        <v>13272.42</v>
      </c>
      <c r="K20" s="277" t="s">
        <v>1802</v>
      </c>
      <c r="L20" s="277" t="s">
        <v>631</v>
      </c>
      <c r="M20" s="291" t="s">
        <v>632</v>
      </c>
      <c r="N20" s="309" t="s">
        <v>1803</v>
      </c>
      <c r="O20" s="309" t="s">
        <v>1804</v>
      </c>
      <c r="P20" s="310">
        <v>1300</v>
      </c>
      <c r="Q20" s="339">
        <v>260</v>
      </c>
      <c r="R20" s="340" t="s">
        <v>80</v>
      </c>
      <c r="S20" s="277" t="s">
        <v>633</v>
      </c>
      <c r="T20" s="352" t="s">
        <v>223</v>
      </c>
      <c r="U20" s="310" t="s">
        <v>635</v>
      </c>
      <c r="V20" s="339" t="s">
        <v>636</v>
      </c>
      <c r="W20" s="339" t="s">
        <v>637</v>
      </c>
      <c r="X20" s="339" t="s">
        <v>638</v>
      </c>
      <c r="Y20" s="339" t="s">
        <v>304</v>
      </c>
      <c r="Z20" s="345" t="s">
        <v>639</v>
      </c>
      <c r="AA20" s="379">
        <v>86</v>
      </c>
      <c r="AB20" s="379">
        <v>1</v>
      </c>
      <c r="AC20" s="379">
        <v>78</v>
      </c>
      <c r="AD20" s="379">
        <v>1</v>
      </c>
      <c r="AE20" s="379">
        <v>50</v>
      </c>
      <c r="AF20" s="379">
        <v>0</v>
      </c>
      <c r="AG20" s="379">
        <v>75</v>
      </c>
      <c r="AH20" s="379">
        <v>1</v>
      </c>
      <c r="AI20" s="386">
        <f t="shared" si="0"/>
        <v>72.25</v>
      </c>
      <c r="AJ20" s="379">
        <f t="shared" si="1"/>
        <v>3</v>
      </c>
      <c r="AK20" s="379">
        <v>1</v>
      </c>
      <c r="AL20" s="379"/>
      <c r="AM20" s="379">
        <v>1</v>
      </c>
      <c r="AN20" s="379">
        <f t="shared" si="2"/>
        <v>5</v>
      </c>
      <c r="AO20" s="392"/>
      <c r="AP20" s="393">
        <v>1046</v>
      </c>
      <c r="AQ20" s="393">
        <v>200</v>
      </c>
      <c r="AR20" s="393">
        <f t="shared" si="3"/>
        <v>80</v>
      </c>
      <c r="AS20" s="394"/>
      <c r="AT20" s="392"/>
      <c r="AU20" s="395">
        <f t="shared" si="4"/>
        <v>-54</v>
      </c>
    </row>
    <row r="21" ht="25" customHeight="1" spans="1:47">
      <c r="A21" s="274">
        <v>56</v>
      </c>
      <c r="B21" s="298"/>
      <c r="C21" s="276">
        <v>20</v>
      </c>
      <c r="D21" s="283" t="s">
        <v>116</v>
      </c>
      <c r="E21" s="288" t="s">
        <v>1775</v>
      </c>
      <c r="F21" s="279">
        <v>0</v>
      </c>
      <c r="G21" s="277" t="s">
        <v>72</v>
      </c>
      <c r="H21" s="294" t="s">
        <v>364</v>
      </c>
      <c r="I21" s="277" t="s">
        <v>672</v>
      </c>
      <c r="J21" s="277">
        <v>2000</v>
      </c>
      <c r="K21" s="277" t="s">
        <v>1805</v>
      </c>
      <c r="L21" s="277" t="s">
        <v>674</v>
      </c>
      <c r="M21" s="294" t="s">
        <v>675</v>
      </c>
      <c r="N21" s="309" t="s">
        <v>1798</v>
      </c>
      <c r="O21" s="309" t="s">
        <v>1785</v>
      </c>
      <c r="P21" s="320">
        <v>1600</v>
      </c>
      <c r="Q21" s="365">
        <v>300</v>
      </c>
      <c r="R21" s="355" t="s">
        <v>80</v>
      </c>
      <c r="S21" s="277" t="s">
        <v>81</v>
      </c>
      <c r="T21" s="277" t="s">
        <v>147</v>
      </c>
      <c r="U21" s="320" t="s">
        <v>676</v>
      </c>
      <c r="V21" s="365" t="s">
        <v>677</v>
      </c>
      <c r="W21" s="365" t="s">
        <v>678</v>
      </c>
      <c r="X21" s="365" t="s">
        <v>679</v>
      </c>
      <c r="Y21" s="365" t="s">
        <v>304</v>
      </c>
      <c r="Z21" s="348" t="s">
        <v>680</v>
      </c>
      <c r="AA21" s="380">
        <v>52</v>
      </c>
      <c r="AB21" s="380">
        <v>0</v>
      </c>
      <c r="AC21" s="380">
        <v>62</v>
      </c>
      <c r="AD21" s="380">
        <v>1</v>
      </c>
      <c r="AE21" s="380">
        <v>70</v>
      </c>
      <c r="AF21" s="380">
        <v>1</v>
      </c>
      <c r="AG21" s="380">
        <v>55</v>
      </c>
      <c r="AH21" s="380">
        <v>0</v>
      </c>
      <c r="AI21" s="387">
        <f t="shared" si="0"/>
        <v>59.75</v>
      </c>
      <c r="AJ21" s="380">
        <f t="shared" si="1"/>
        <v>2</v>
      </c>
      <c r="AK21" s="380">
        <v>1</v>
      </c>
      <c r="AL21" s="380"/>
      <c r="AM21" s="380"/>
      <c r="AN21" s="380">
        <f t="shared" si="2"/>
        <v>3</v>
      </c>
      <c r="AO21" s="392" t="s">
        <v>1764</v>
      </c>
      <c r="AP21" s="393">
        <v>1273</v>
      </c>
      <c r="AQ21" s="393">
        <v>200</v>
      </c>
      <c r="AR21" s="393">
        <f t="shared" si="3"/>
        <v>80</v>
      </c>
      <c r="AS21" s="394"/>
      <c r="AT21" s="390"/>
      <c r="AU21" s="395"/>
    </row>
    <row r="22" customFormat="1" ht="25" customHeight="1" spans="1:47">
      <c r="A22" s="281">
        <v>63</v>
      </c>
      <c r="B22" s="300">
        <v>0.614583333333333</v>
      </c>
      <c r="C22" s="276">
        <v>21</v>
      </c>
      <c r="D22" s="301" t="s">
        <v>190</v>
      </c>
      <c r="E22" s="302" t="s">
        <v>1775</v>
      </c>
      <c r="F22" s="279">
        <v>1</v>
      </c>
      <c r="G22" s="277" t="s">
        <v>751</v>
      </c>
      <c r="H22" s="280">
        <v>3</v>
      </c>
      <c r="I22" s="277" t="s">
        <v>1594</v>
      </c>
      <c r="J22" s="277">
        <v>5069</v>
      </c>
      <c r="K22" s="277" t="s">
        <v>1806</v>
      </c>
      <c r="L22" s="277" t="s">
        <v>1596</v>
      </c>
      <c r="M22" s="291" t="s">
        <v>1597</v>
      </c>
      <c r="N22" s="309" t="s">
        <v>1807</v>
      </c>
      <c r="O22" s="309" t="s">
        <v>1781</v>
      </c>
      <c r="P22" s="310">
        <v>1260</v>
      </c>
      <c r="Q22" s="339">
        <v>200</v>
      </c>
      <c r="R22" s="340"/>
      <c r="S22" s="277" t="s">
        <v>1598</v>
      </c>
      <c r="T22" s="277">
        <v>202210</v>
      </c>
      <c r="U22" s="310"/>
      <c r="V22" s="339"/>
      <c r="W22" s="339" t="s">
        <v>1600</v>
      </c>
      <c r="X22" s="339">
        <v>13706750270</v>
      </c>
      <c r="Y22" s="339" t="s">
        <v>1601</v>
      </c>
      <c r="Z22" s="339"/>
      <c r="AA22" s="379">
        <v>85</v>
      </c>
      <c r="AB22" s="379">
        <v>1</v>
      </c>
      <c r="AC22" s="379">
        <v>75</v>
      </c>
      <c r="AD22" s="379">
        <v>1</v>
      </c>
      <c r="AE22" s="379">
        <v>90</v>
      </c>
      <c r="AF22" s="379">
        <v>1</v>
      </c>
      <c r="AG22" s="379">
        <v>85</v>
      </c>
      <c r="AH22" s="379">
        <v>1</v>
      </c>
      <c r="AI22" s="386">
        <f t="shared" si="0"/>
        <v>83.75</v>
      </c>
      <c r="AJ22" s="379">
        <f t="shared" si="1"/>
        <v>4</v>
      </c>
      <c r="AK22" s="379">
        <v>1</v>
      </c>
      <c r="AL22" s="379"/>
      <c r="AM22" s="379">
        <v>1</v>
      </c>
      <c r="AN22" s="379">
        <f t="shared" si="2"/>
        <v>6</v>
      </c>
      <c r="AO22" s="390"/>
      <c r="AP22" s="393">
        <v>1014</v>
      </c>
      <c r="AQ22" s="393">
        <v>200</v>
      </c>
      <c r="AR22" s="393">
        <f t="shared" si="3"/>
        <v>80</v>
      </c>
      <c r="AS22" s="394"/>
      <c r="AT22" s="392"/>
      <c r="AU22" s="395"/>
    </row>
    <row r="23" customFormat="1" ht="25" customHeight="1" spans="1:47">
      <c r="A23" s="281">
        <v>61</v>
      </c>
      <c r="B23" s="300">
        <v>0.604166666666667</v>
      </c>
      <c r="C23" s="276">
        <v>22</v>
      </c>
      <c r="D23" s="301" t="s">
        <v>190</v>
      </c>
      <c r="E23" s="302" t="s">
        <v>1775</v>
      </c>
      <c r="F23" s="279">
        <v>1</v>
      </c>
      <c r="G23" s="277" t="s">
        <v>751</v>
      </c>
      <c r="H23" s="280">
        <v>1</v>
      </c>
      <c r="I23" s="277" t="s">
        <v>1470</v>
      </c>
      <c r="J23" s="277">
        <v>3000</v>
      </c>
      <c r="K23" s="277" t="s">
        <v>1808</v>
      </c>
      <c r="L23" s="277" t="s">
        <v>1472</v>
      </c>
      <c r="M23" s="291" t="s">
        <v>1473</v>
      </c>
      <c r="N23" s="309" t="s">
        <v>1780</v>
      </c>
      <c r="O23" s="309" t="s">
        <v>1781</v>
      </c>
      <c r="P23" s="310">
        <v>1235</v>
      </c>
      <c r="Q23" s="339">
        <v>200</v>
      </c>
      <c r="R23" s="340"/>
      <c r="S23" s="277" t="s">
        <v>314</v>
      </c>
      <c r="T23" s="277">
        <v>20220531</v>
      </c>
      <c r="U23" s="310"/>
      <c r="V23" s="339"/>
      <c r="W23" s="339" t="s">
        <v>1476</v>
      </c>
      <c r="X23" s="339" t="s">
        <v>1477</v>
      </c>
      <c r="Y23" s="339" t="s">
        <v>304</v>
      </c>
      <c r="Z23" s="339"/>
      <c r="AA23" s="379">
        <v>80</v>
      </c>
      <c r="AB23" s="379">
        <v>1</v>
      </c>
      <c r="AC23" s="379">
        <v>67</v>
      </c>
      <c r="AD23" s="379">
        <v>1</v>
      </c>
      <c r="AE23" s="379">
        <v>80</v>
      </c>
      <c r="AF23" s="379">
        <v>1</v>
      </c>
      <c r="AG23" s="379">
        <v>79</v>
      </c>
      <c r="AH23" s="379">
        <v>1</v>
      </c>
      <c r="AI23" s="386">
        <f t="shared" si="0"/>
        <v>76.5</v>
      </c>
      <c r="AJ23" s="379">
        <f t="shared" si="1"/>
        <v>4</v>
      </c>
      <c r="AK23" s="379">
        <v>1</v>
      </c>
      <c r="AL23" s="379"/>
      <c r="AM23" s="379">
        <v>1</v>
      </c>
      <c r="AN23" s="379">
        <f t="shared" si="2"/>
        <v>6</v>
      </c>
      <c r="AO23" s="390"/>
      <c r="AP23" s="393">
        <v>1015</v>
      </c>
      <c r="AQ23" s="393">
        <v>200</v>
      </c>
      <c r="AR23" s="393">
        <f t="shared" si="3"/>
        <v>80</v>
      </c>
      <c r="AS23" s="394"/>
      <c r="AT23" s="392"/>
      <c r="AU23" s="395">
        <f t="shared" si="4"/>
        <v>-15</v>
      </c>
    </row>
    <row r="24" customFormat="1" ht="25" customHeight="1" spans="1:47">
      <c r="A24" s="281">
        <v>64</v>
      </c>
      <c r="B24" s="297">
        <v>0.59375</v>
      </c>
      <c r="C24" s="276">
        <v>23</v>
      </c>
      <c r="D24" s="277" t="s">
        <v>215</v>
      </c>
      <c r="E24" s="291" t="s">
        <v>1775</v>
      </c>
      <c r="F24" s="279">
        <v>1</v>
      </c>
      <c r="G24" s="277" t="s">
        <v>751</v>
      </c>
      <c r="H24" s="280">
        <v>4</v>
      </c>
      <c r="I24" s="277" t="s">
        <v>935</v>
      </c>
      <c r="J24" s="277">
        <v>11374.2032</v>
      </c>
      <c r="K24" s="277" t="s">
        <v>1809</v>
      </c>
      <c r="L24" s="277" t="s">
        <v>938</v>
      </c>
      <c r="M24" s="291" t="s">
        <v>939</v>
      </c>
      <c r="N24" s="309" t="s">
        <v>1795</v>
      </c>
      <c r="O24" s="309" t="s">
        <v>1781</v>
      </c>
      <c r="P24" s="310">
        <v>1200</v>
      </c>
      <c r="Q24" s="339">
        <v>200</v>
      </c>
      <c r="R24" s="340" t="s">
        <v>80</v>
      </c>
      <c r="S24" s="277">
        <v>20210101</v>
      </c>
      <c r="T24" s="277">
        <v>20221231</v>
      </c>
      <c r="U24" s="310" t="s">
        <v>940</v>
      </c>
      <c r="V24" s="339">
        <v>458545586666</v>
      </c>
      <c r="W24" s="339" t="s">
        <v>941</v>
      </c>
      <c r="X24" s="339" t="s">
        <v>942</v>
      </c>
      <c r="Y24" s="339"/>
      <c r="Z24" s="345" t="s">
        <v>943</v>
      </c>
      <c r="AA24" s="379">
        <v>65</v>
      </c>
      <c r="AB24" s="379">
        <v>1</v>
      </c>
      <c r="AC24" s="379">
        <v>76</v>
      </c>
      <c r="AD24" s="379">
        <v>1</v>
      </c>
      <c r="AE24" s="379">
        <v>83</v>
      </c>
      <c r="AF24" s="379">
        <v>1</v>
      </c>
      <c r="AG24" s="379">
        <v>90</v>
      </c>
      <c r="AH24" s="379">
        <v>1</v>
      </c>
      <c r="AI24" s="386">
        <f t="shared" si="0"/>
        <v>78.5</v>
      </c>
      <c r="AJ24" s="379">
        <f t="shared" si="1"/>
        <v>4</v>
      </c>
      <c r="AK24" s="379">
        <v>0</v>
      </c>
      <c r="AL24" s="379"/>
      <c r="AM24" s="379"/>
      <c r="AN24" s="379">
        <f t="shared" si="2"/>
        <v>4</v>
      </c>
      <c r="AO24" s="392"/>
      <c r="AP24" s="393">
        <v>1101</v>
      </c>
      <c r="AQ24" s="393">
        <v>200</v>
      </c>
      <c r="AR24" s="393">
        <f t="shared" si="3"/>
        <v>80</v>
      </c>
      <c r="AS24" s="394"/>
      <c r="AT24" s="392"/>
      <c r="AU24" s="395"/>
    </row>
    <row r="25" ht="25" customHeight="1" spans="1:47">
      <c r="A25" s="286">
        <v>62</v>
      </c>
      <c r="B25" s="296">
        <v>0.583333333333333</v>
      </c>
      <c r="C25" s="276">
        <v>24</v>
      </c>
      <c r="D25" s="277" t="s">
        <v>215</v>
      </c>
      <c r="E25" s="278" t="s">
        <v>1775</v>
      </c>
      <c r="F25" s="279">
        <v>0</v>
      </c>
      <c r="G25" s="277" t="s">
        <v>751</v>
      </c>
      <c r="H25" s="280">
        <v>2</v>
      </c>
      <c r="I25" s="277" t="s">
        <v>752</v>
      </c>
      <c r="J25" s="277">
        <v>1363.4427</v>
      </c>
      <c r="K25" s="277" t="s">
        <v>1810</v>
      </c>
      <c r="L25" s="277" t="s">
        <v>755</v>
      </c>
      <c r="M25" s="291" t="s">
        <v>756</v>
      </c>
      <c r="N25" s="309" t="s">
        <v>1795</v>
      </c>
      <c r="O25" s="309" t="s">
        <v>1781</v>
      </c>
      <c r="P25" s="310">
        <v>1200</v>
      </c>
      <c r="Q25" s="339">
        <v>200</v>
      </c>
      <c r="R25" s="340" t="s">
        <v>80</v>
      </c>
      <c r="S25" s="277" t="s">
        <v>757</v>
      </c>
      <c r="T25" s="277" t="s">
        <v>164</v>
      </c>
      <c r="U25" s="310" t="s">
        <v>758</v>
      </c>
      <c r="V25" s="339" t="s">
        <v>759</v>
      </c>
      <c r="W25" s="339" t="s">
        <v>760</v>
      </c>
      <c r="X25" s="339" t="s">
        <v>761</v>
      </c>
      <c r="Y25" s="339" t="s">
        <v>762</v>
      </c>
      <c r="Z25" s="345" t="s">
        <v>763</v>
      </c>
      <c r="AA25" s="379">
        <v>56</v>
      </c>
      <c r="AB25" s="379">
        <v>0</v>
      </c>
      <c r="AC25" s="379">
        <v>70</v>
      </c>
      <c r="AD25" s="379">
        <v>1</v>
      </c>
      <c r="AE25" s="379">
        <v>72</v>
      </c>
      <c r="AF25" s="379">
        <v>1</v>
      </c>
      <c r="AG25" s="379">
        <v>55</v>
      </c>
      <c r="AH25" s="379">
        <v>0</v>
      </c>
      <c r="AI25" s="386">
        <f t="shared" si="0"/>
        <v>63.25</v>
      </c>
      <c r="AJ25" s="379">
        <f t="shared" si="1"/>
        <v>2</v>
      </c>
      <c r="AK25" s="379">
        <v>1</v>
      </c>
      <c r="AL25" s="379"/>
      <c r="AM25" s="379">
        <v>1</v>
      </c>
      <c r="AN25" s="379">
        <f t="shared" si="2"/>
        <v>4</v>
      </c>
      <c r="AO25" s="392"/>
      <c r="AP25" s="393">
        <v>1013</v>
      </c>
      <c r="AQ25" s="393">
        <v>200</v>
      </c>
      <c r="AR25" s="393">
        <f t="shared" si="3"/>
        <v>80</v>
      </c>
      <c r="AS25" s="394"/>
      <c r="AT25" s="390"/>
      <c r="AU25" s="395"/>
    </row>
    <row r="26" ht="25" customHeight="1" spans="1:47">
      <c r="A26" s="274">
        <v>67</v>
      </c>
      <c r="B26" s="298">
        <v>0.458333333333333</v>
      </c>
      <c r="C26" s="276">
        <v>25</v>
      </c>
      <c r="D26" s="277" t="s">
        <v>71</v>
      </c>
      <c r="E26" s="278" t="s">
        <v>1775</v>
      </c>
      <c r="F26" s="279">
        <v>0</v>
      </c>
      <c r="G26" s="285" t="s">
        <v>751</v>
      </c>
      <c r="H26" s="280">
        <v>7</v>
      </c>
      <c r="I26" s="277" t="s">
        <v>786</v>
      </c>
      <c r="J26" s="277">
        <v>2000</v>
      </c>
      <c r="K26" s="277" t="s">
        <v>1811</v>
      </c>
      <c r="L26" s="277" t="s">
        <v>789</v>
      </c>
      <c r="M26" s="312" t="s">
        <v>790</v>
      </c>
      <c r="N26" s="309">
        <v>1150</v>
      </c>
      <c r="O26" s="309">
        <v>200</v>
      </c>
      <c r="P26" s="313">
        <v>1150</v>
      </c>
      <c r="Q26" s="341">
        <v>200</v>
      </c>
      <c r="R26" s="342" t="s">
        <v>80</v>
      </c>
      <c r="S26" s="343" t="s">
        <v>791</v>
      </c>
      <c r="T26" s="343" t="s">
        <v>792</v>
      </c>
      <c r="U26" s="330" t="s">
        <v>793</v>
      </c>
      <c r="V26" s="345" t="s">
        <v>794</v>
      </c>
      <c r="W26" s="345" t="s">
        <v>795</v>
      </c>
      <c r="X26" s="345" t="s">
        <v>796</v>
      </c>
      <c r="Y26" s="345" t="s">
        <v>169</v>
      </c>
      <c r="Z26" s="345" t="s">
        <v>797</v>
      </c>
      <c r="AA26" s="379">
        <v>55</v>
      </c>
      <c r="AB26" s="379">
        <v>0</v>
      </c>
      <c r="AC26" s="379">
        <v>83</v>
      </c>
      <c r="AD26" s="379">
        <v>1</v>
      </c>
      <c r="AE26" s="379">
        <v>75</v>
      </c>
      <c r="AF26" s="379">
        <v>1</v>
      </c>
      <c r="AG26" s="379">
        <v>73</v>
      </c>
      <c r="AH26" s="379">
        <v>1</v>
      </c>
      <c r="AI26" s="386">
        <f t="shared" si="0"/>
        <v>71.5</v>
      </c>
      <c r="AJ26" s="379">
        <f t="shared" si="1"/>
        <v>3</v>
      </c>
      <c r="AK26" s="379">
        <v>1</v>
      </c>
      <c r="AL26" s="379"/>
      <c r="AM26" s="379"/>
      <c r="AN26" s="379">
        <f t="shared" si="2"/>
        <v>4</v>
      </c>
      <c r="AO26" s="399"/>
      <c r="AP26" s="393">
        <v>1016</v>
      </c>
      <c r="AQ26" s="393">
        <v>200</v>
      </c>
      <c r="AR26" s="393">
        <f t="shared" si="3"/>
        <v>80</v>
      </c>
      <c r="AS26" s="394"/>
      <c r="AT26" s="390"/>
      <c r="AU26" s="395"/>
    </row>
    <row r="27" customFormat="1" ht="25" customHeight="1" spans="1:47">
      <c r="A27" s="286">
        <v>65</v>
      </c>
      <c r="B27" s="296">
        <v>0.572916666666667</v>
      </c>
      <c r="C27" s="276">
        <v>26</v>
      </c>
      <c r="D27" s="277" t="s">
        <v>291</v>
      </c>
      <c r="E27" s="278" t="s">
        <v>1775</v>
      </c>
      <c r="F27" s="279">
        <v>0</v>
      </c>
      <c r="G27" s="277" t="s">
        <v>751</v>
      </c>
      <c r="H27" s="289">
        <v>5</v>
      </c>
      <c r="I27" s="277" t="s">
        <v>1111</v>
      </c>
      <c r="J27" s="277">
        <v>16000</v>
      </c>
      <c r="K27" s="277" t="s">
        <v>1812</v>
      </c>
      <c r="L27" s="277" t="s">
        <v>1113</v>
      </c>
      <c r="M27" s="318" t="s">
        <v>1114</v>
      </c>
      <c r="N27" s="309">
        <v>1260</v>
      </c>
      <c r="O27" s="309">
        <v>200</v>
      </c>
      <c r="P27" s="320">
        <v>1260</v>
      </c>
      <c r="Q27" s="365">
        <v>200</v>
      </c>
      <c r="R27" s="355" t="s">
        <v>80</v>
      </c>
      <c r="S27" s="277">
        <v>20201201</v>
      </c>
      <c r="T27" s="277">
        <v>20221231</v>
      </c>
      <c r="U27" s="356" t="s">
        <v>1115</v>
      </c>
      <c r="V27" s="357">
        <v>796294292601574</v>
      </c>
      <c r="W27" s="357" t="s">
        <v>1116</v>
      </c>
      <c r="X27" s="357" t="s">
        <v>1117</v>
      </c>
      <c r="Y27" s="365" t="s">
        <v>304</v>
      </c>
      <c r="Z27" s="372" t="s">
        <v>1118</v>
      </c>
      <c r="AA27" s="380">
        <v>58</v>
      </c>
      <c r="AB27" s="380">
        <v>0</v>
      </c>
      <c r="AC27" s="380">
        <v>58</v>
      </c>
      <c r="AD27" s="380">
        <v>0</v>
      </c>
      <c r="AE27" s="380">
        <v>63</v>
      </c>
      <c r="AF27" s="380">
        <v>1</v>
      </c>
      <c r="AG27" s="380">
        <v>71</v>
      </c>
      <c r="AH27" s="380">
        <v>1</v>
      </c>
      <c r="AI27" s="387">
        <f t="shared" si="0"/>
        <v>62.5</v>
      </c>
      <c r="AJ27" s="380">
        <f t="shared" si="1"/>
        <v>2</v>
      </c>
      <c r="AK27" s="380">
        <v>1</v>
      </c>
      <c r="AL27" s="380"/>
      <c r="AM27" s="380"/>
      <c r="AN27" s="380">
        <f t="shared" si="2"/>
        <v>3</v>
      </c>
      <c r="AO27" s="392"/>
      <c r="AP27" s="393">
        <v>1016</v>
      </c>
      <c r="AQ27" s="393">
        <v>200</v>
      </c>
      <c r="AR27" s="393">
        <f t="shared" si="3"/>
        <v>80</v>
      </c>
      <c r="AS27" s="394"/>
      <c r="AT27" s="392"/>
      <c r="AU27" s="395"/>
    </row>
    <row r="28" customFormat="1" ht="25" customHeight="1" spans="1:47">
      <c r="A28" s="286">
        <v>66</v>
      </c>
      <c r="B28" s="296"/>
      <c r="C28" s="276">
        <v>27</v>
      </c>
      <c r="D28" s="277" t="s">
        <v>332</v>
      </c>
      <c r="E28" s="278" t="s">
        <v>1775</v>
      </c>
      <c r="F28" s="279">
        <v>1</v>
      </c>
      <c r="G28" s="277" t="s">
        <v>751</v>
      </c>
      <c r="H28" s="280">
        <v>6</v>
      </c>
      <c r="I28" s="277" t="s">
        <v>775</v>
      </c>
      <c r="J28" s="277">
        <v>6000</v>
      </c>
      <c r="K28" s="277" t="s">
        <v>1813</v>
      </c>
      <c r="L28" s="277" t="s">
        <v>778</v>
      </c>
      <c r="M28" s="291" t="s">
        <v>779</v>
      </c>
      <c r="N28" s="323" t="s">
        <v>1814</v>
      </c>
      <c r="O28" s="309" t="s">
        <v>1781</v>
      </c>
      <c r="P28" s="310">
        <v>1610</v>
      </c>
      <c r="Q28" s="339">
        <v>200</v>
      </c>
      <c r="R28" s="340" t="s">
        <v>80</v>
      </c>
      <c r="S28" s="277">
        <v>20210101</v>
      </c>
      <c r="T28" s="277">
        <v>20221231</v>
      </c>
      <c r="U28" s="310" t="s">
        <v>780</v>
      </c>
      <c r="V28" s="339" t="s">
        <v>781</v>
      </c>
      <c r="W28" s="339" t="s">
        <v>782</v>
      </c>
      <c r="X28" s="339" t="s">
        <v>783</v>
      </c>
      <c r="Y28" s="339" t="s">
        <v>304</v>
      </c>
      <c r="Z28" s="345" t="s">
        <v>784</v>
      </c>
      <c r="AA28" s="379">
        <v>81</v>
      </c>
      <c r="AB28" s="379">
        <v>1</v>
      </c>
      <c r="AC28" s="379">
        <v>82</v>
      </c>
      <c r="AD28" s="379">
        <v>1</v>
      </c>
      <c r="AE28" s="379">
        <v>78</v>
      </c>
      <c r="AF28" s="379">
        <v>1</v>
      </c>
      <c r="AG28" s="379">
        <v>88</v>
      </c>
      <c r="AH28" s="379">
        <v>1</v>
      </c>
      <c r="AI28" s="386">
        <f t="shared" si="0"/>
        <v>82.25</v>
      </c>
      <c r="AJ28" s="379">
        <f t="shared" si="1"/>
        <v>4</v>
      </c>
      <c r="AK28" s="379">
        <v>1</v>
      </c>
      <c r="AL28" s="379"/>
      <c r="AM28" s="379"/>
      <c r="AN28" s="379">
        <f t="shared" si="2"/>
        <v>5</v>
      </c>
      <c r="AO28" s="392"/>
      <c r="AP28" s="393">
        <v>1013</v>
      </c>
      <c r="AQ28" s="393">
        <v>200</v>
      </c>
      <c r="AR28" s="393">
        <f t="shared" si="3"/>
        <v>80</v>
      </c>
      <c r="AS28" s="394"/>
      <c r="AT28" s="392"/>
      <c r="AU28" s="395">
        <f t="shared" si="4"/>
        <v>-476</v>
      </c>
    </row>
    <row r="29" customFormat="1" ht="25" customHeight="1" spans="1:47">
      <c r="A29" s="281">
        <v>69</v>
      </c>
      <c r="B29" s="297"/>
      <c r="C29" s="276">
        <v>28</v>
      </c>
      <c r="D29" s="283" t="s">
        <v>89</v>
      </c>
      <c r="E29" s="284" t="s">
        <v>1775</v>
      </c>
      <c r="F29" s="279">
        <v>0</v>
      </c>
      <c r="G29" s="277" t="s">
        <v>751</v>
      </c>
      <c r="H29" s="280">
        <v>9</v>
      </c>
      <c r="I29" s="277" t="s">
        <v>808</v>
      </c>
      <c r="J29" s="277">
        <v>1000</v>
      </c>
      <c r="K29" s="277" t="s">
        <v>1815</v>
      </c>
      <c r="L29" s="277" t="s">
        <v>811</v>
      </c>
      <c r="M29" s="291" t="s">
        <v>812</v>
      </c>
      <c r="N29" s="309" t="s">
        <v>1816</v>
      </c>
      <c r="O29" s="309" t="s">
        <v>1781</v>
      </c>
      <c r="P29" s="310">
        <v>1150</v>
      </c>
      <c r="Q29" s="339">
        <v>200</v>
      </c>
      <c r="R29" s="340" t="s">
        <v>80</v>
      </c>
      <c r="S29" s="277">
        <v>20201001</v>
      </c>
      <c r="T29" s="277">
        <v>20220931</v>
      </c>
      <c r="U29" s="310" t="s">
        <v>813</v>
      </c>
      <c r="V29" s="339" t="s">
        <v>814</v>
      </c>
      <c r="W29" s="339" t="s">
        <v>815</v>
      </c>
      <c r="X29" s="339" t="s">
        <v>816</v>
      </c>
      <c r="Y29" s="339" t="s">
        <v>169</v>
      </c>
      <c r="Z29" s="345" t="s">
        <v>817</v>
      </c>
      <c r="AA29" s="379">
        <v>68</v>
      </c>
      <c r="AB29" s="379">
        <v>1</v>
      </c>
      <c r="AC29" s="379">
        <v>70</v>
      </c>
      <c r="AD29" s="379">
        <v>1</v>
      </c>
      <c r="AE29" s="379">
        <v>81</v>
      </c>
      <c r="AF29" s="379">
        <v>1</v>
      </c>
      <c r="AG29" s="379">
        <v>83</v>
      </c>
      <c r="AH29" s="379">
        <v>1</v>
      </c>
      <c r="AI29" s="386">
        <f t="shared" si="0"/>
        <v>75.5</v>
      </c>
      <c r="AJ29" s="379">
        <f t="shared" si="1"/>
        <v>4</v>
      </c>
      <c r="AK29" s="379">
        <v>1</v>
      </c>
      <c r="AL29" s="379"/>
      <c r="AM29" s="379"/>
      <c r="AN29" s="379">
        <f t="shared" si="2"/>
        <v>5</v>
      </c>
      <c r="AO29" s="392"/>
      <c r="AP29" s="393">
        <v>1028</v>
      </c>
      <c r="AQ29" s="393">
        <v>200</v>
      </c>
      <c r="AR29" s="393">
        <f t="shared" si="3"/>
        <v>80</v>
      </c>
      <c r="AS29" s="394"/>
      <c r="AT29" s="392"/>
      <c r="AU29" s="395"/>
    </row>
    <row r="30" customFormat="1" ht="25" customHeight="1" spans="1:47">
      <c r="A30" s="281">
        <v>72</v>
      </c>
      <c r="B30" s="297"/>
      <c r="C30" s="276">
        <v>29</v>
      </c>
      <c r="D30" s="283" t="s">
        <v>89</v>
      </c>
      <c r="E30" s="284" t="s">
        <v>1775</v>
      </c>
      <c r="F30" s="279">
        <v>0</v>
      </c>
      <c r="G30" s="277" t="s">
        <v>838</v>
      </c>
      <c r="H30" s="291" t="s">
        <v>507</v>
      </c>
      <c r="I30" s="277" t="s">
        <v>840</v>
      </c>
      <c r="J30" s="277">
        <v>25285</v>
      </c>
      <c r="K30" s="277" t="s">
        <v>1817</v>
      </c>
      <c r="L30" s="277" t="s">
        <v>842</v>
      </c>
      <c r="M30" s="291" t="s">
        <v>843</v>
      </c>
      <c r="N30" s="309" t="s">
        <v>1818</v>
      </c>
      <c r="O30" s="309" t="s">
        <v>1785</v>
      </c>
      <c r="P30" s="327">
        <v>1588</v>
      </c>
      <c r="Q30" s="339">
        <v>260</v>
      </c>
      <c r="R30" s="340" t="s">
        <v>80</v>
      </c>
      <c r="S30" s="352" t="s">
        <v>633</v>
      </c>
      <c r="T30" s="366">
        <v>20211231</v>
      </c>
      <c r="U30" s="310" t="s">
        <v>844</v>
      </c>
      <c r="V30" s="511" t="s">
        <v>845</v>
      </c>
      <c r="W30" s="339" t="s">
        <v>846</v>
      </c>
      <c r="X30" s="339" t="s">
        <v>847</v>
      </c>
      <c r="Y30" s="339" t="s">
        <v>169</v>
      </c>
      <c r="Z30" s="511" t="s">
        <v>848</v>
      </c>
      <c r="AA30" s="379">
        <v>62</v>
      </c>
      <c r="AB30" s="379">
        <v>1</v>
      </c>
      <c r="AC30" s="379">
        <v>65</v>
      </c>
      <c r="AD30" s="379">
        <v>1</v>
      </c>
      <c r="AE30" s="379">
        <v>67</v>
      </c>
      <c r="AF30" s="379">
        <v>1</v>
      </c>
      <c r="AG30" s="379">
        <v>75</v>
      </c>
      <c r="AH30" s="379">
        <v>1</v>
      </c>
      <c r="AI30" s="386">
        <f t="shared" si="0"/>
        <v>67.25</v>
      </c>
      <c r="AJ30" s="379">
        <f t="shared" si="1"/>
        <v>4</v>
      </c>
      <c r="AK30" s="379">
        <v>0</v>
      </c>
      <c r="AL30" s="379"/>
      <c r="AM30" s="379">
        <v>1</v>
      </c>
      <c r="AN30" s="379">
        <f t="shared" si="2"/>
        <v>5</v>
      </c>
      <c r="AO30" s="392"/>
      <c r="AP30" s="393">
        <v>1130</v>
      </c>
      <c r="AQ30" s="393">
        <v>200</v>
      </c>
      <c r="AR30" s="393">
        <f t="shared" si="3"/>
        <v>80</v>
      </c>
      <c r="AS30" s="394"/>
      <c r="AT30" s="392"/>
      <c r="AU30" s="395"/>
    </row>
    <row r="31" customFormat="1" ht="25" customHeight="1" spans="1:47">
      <c r="A31" s="286">
        <v>78</v>
      </c>
      <c r="B31" s="296"/>
      <c r="C31" s="276">
        <v>30</v>
      </c>
      <c r="D31" s="283" t="s">
        <v>101</v>
      </c>
      <c r="E31" s="288" t="s">
        <v>1775</v>
      </c>
      <c r="F31" s="279">
        <v>0</v>
      </c>
      <c r="G31" s="277" t="s">
        <v>838</v>
      </c>
      <c r="H31" s="303" t="s">
        <v>374</v>
      </c>
      <c r="I31" s="277" t="s">
        <v>904</v>
      </c>
      <c r="J31" s="277">
        <v>2592</v>
      </c>
      <c r="K31" s="277" t="s">
        <v>1819</v>
      </c>
      <c r="L31" s="277" t="s">
        <v>906</v>
      </c>
      <c r="M31" s="294" t="s">
        <v>907</v>
      </c>
      <c r="N31" s="309" t="s">
        <v>1795</v>
      </c>
      <c r="O31" s="309" t="s">
        <v>1781</v>
      </c>
      <c r="P31" s="328">
        <v>1200</v>
      </c>
      <c r="Q31" s="365">
        <v>150</v>
      </c>
      <c r="R31" s="355" t="s">
        <v>80</v>
      </c>
      <c r="S31" s="512" t="s">
        <v>908</v>
      </c>
      <c r="T31" s="512" t="s">
        <v>147</v>
      </c>
      <c r="U31" s="320" t="s">
        <v>909</v>
      </c>
      <c r="V31" s="365" t="s">
        <v>910</v>
      </c>
      <c r="W31" s="365" t="s">
        <v>911</v>
      </c>
      <c r="X31" s="365" t="s">
        <v>912</v>
      </c>
      <c r="Y31" s="365" t="s">
        <v>169</v>
      </c>
      <c r="Z31" s="355" t="s">
        <v>913</v>
      </c>
      <c r="AA31" s="380">
        <v>75</v>
      </c>
      <c r="AB31" s="380">
        <v>1</v>
      </c>
      <c r="AC31" s="380">
        <v>70</v>
      </c>
      <c r="AD31" s="380">
        <v>1</v>
      </c>
      <c r="AE31" s="380">
        <v>54</v>
      </c>
      <c r="AF31" s="380"/>
      <c r="AG31" s="380">
        <v>67</v>
      </c>
      <c r="AH31" s="380"/>
      <c r="AI31" s="387">
        <f t="shared" si="0"/>
        <v>66.5</v>
      </c>
      <c r="AJ31" s="380">
        <f t="shared" si="1"/>
        <v>2</v>
      </c>
      <c r="AK31" s="380">
        <v>1</v>
      </c>
      <c r="AL31" s="380"/>
      <c r="AM31" s="380"/>
      <c r="AN31" s="380">
        <f t="shared" si="2"/>
        <v>3</v>
      </c>
      <c r="AO31" s="392"/>
      <c r="AP31" s="393">
        <v>1078</v>
      </c>
      <c r="AQ31" s="393">
        <v>150</v>
      </c>
      <c r="AR31" s="393">
        <f t="shared" si="3"/>
        <v>60</v>
      </c>
      <c r="AS31" s="400" t="s">
        <v>1820</v>
      </c>
      <c r="AT31" s="392"/>
      <c r="AU31" s="395"/>
    </row>
    <row r="32" customFormat="1" ht="25" customHeight="1" spans="1:47">
      <c r="A32" s="286">
        <v>81</v>
      </c>
      <c r="B32" s="296">
        <v>0.541666666666667</v>
      </c>
      <c r="C32" s="276">
        <v>31</v>
      </c>
      <c r="D32" s="277" t="s">
        <v>215</v>
      </c>
      <c r="E32" s="278" t="s">
        <v>1775</v>
      </c>
      <c r="F32" s="279">
        <v>0</v>
      </c>
      <c r="G32" s="285" t="s">
        <v>191</v>
      </c>
      <c r="H32" s="280">
        <v>1</v>
      </c>
      <c r="I32" s="277" t="s">
        <v>661</v>
      </c>
      <c r="J32" s="277" t="s">
        <v>663</v>
      </c>
      <c r="K32" s="277" t="s">
        <v>1821</v>
      </c>
      <c r="L32" s="277" t="s">
        <v>664</v>
      </c>
      <c r="M32" s="312" t="s">
        <v>665</v>
      </c>
      <c r="N32" s="309">
        <v>1480</v>
      </c>
      <c r="O32" s="309">
        <v>200</v>
      </c>
      <c r="P32" s="313">
        <v>1480</v>
      </c>
      <c r="Q32" s="341">
        <v>200</v>
      </c>
      <c r="R32" s="342" t="s">
        <v>80</v>
      </c>
      <c r="S32" s="343">
        <v>20210101</v>
      </c>
      <c r="T32" s="343">
        <v>20221231</v>
      </c>
      <c r="U32" s="330" t="s">
        <v>666</v>
      </c>
      <c r="V32" s="345" t="s">
        <v>667</v>
      </c>
      <c r="W32" s="345" t="s">
        <v>668</v>
      </c>
      <c r="X32" s="345" t="s">
        <v>669</v>
      </c>
      <c r="Y32" s="345" t="s">
        <v>169</v>
      </c>
      <c r="Z32" s="342" t="s">
        <v>670</v>
      </c>
      <c r="AA32" s="379">
        <v>58</v>
      </c>
      <c r="AB32" s="379">
        <v>0</v>
      </c>
      <c r="AC32" s="379">
        <v>70</v>
      </c>
      <c r="AD32" s="379">
        <v>1</v>
      </c>
      <c r="AE32" s="379">
        <v>73</v>
      </c>
      <c r="AF32" s="379">
        <v>1</v>
      </c>
      <c r="AG32" s="379">
        <v>55</v>
      </c>
      <c r="AH32" s="379">
        <v>0</v>
      </c>
      <c r="AI32" s="386">
        <f t="shared" si="0"/>
        <v>64</v>
      </c>
      <c r="AJ32" s="379">
        <f t="shared" si="1"/>
        <v>2</v>
      </c>
      <c r="AK32" s="379">
        <v>1</v>
      </c>
      <c r="AL32" s="379"/>
      <c r="AM32" s="379">
        <v>1</v>
      </c>
      <c r="AN32" s="379">
        <f t="shared" si="2"/>
        <v>4</v>
      </c>
      <c r="AO32" s="401"/>
      <c r="AP32" s="393">
        <v>1249</v>
      </c>
      <c r="AQ32" s="393">
        <v>200</v>
      </c>
      <c r="AR32" s="393">
        <f t="shared" si="3"/>
        <v>80</v>
      </c>
      <c r="AS32" s="394"/>
      <c r="AT32" s="392"/>
      <c r="AU32" s="395"/>
    </row>
    <row r="33" customFormat="1" ht="25" customHeight="1" spans="1:47">
      <c r="A33" s="281">
        <v>83</v>
      </c>
      <c r="B33" s="297">
        <v>0.552083333333333</v>
      </c>
      <c r="C33" s="276">
        <v>32</v>
      </c>
      <c r="D33" s="277" t="s">
        <v>215</v>
      </c>
      <c r="E33" s="291" t="s">
        <v>1822</v>
      </c>
      <c r="F33" s="279">
        <v>0</v>
      </c>
      <c r="G33" s="285" t="s">
        <v>191</v>
      </c>
      <c r="H33" s="280">
        <v>3</v>
      </c>
      <c r="I33" s="277" t="s">
        <v>701</v>
      </c>
      <c r="J33" s="277">
        <v>4860.59</v>
      </c>
      <c r="K33" s="277" t="s">
        <v>1823</v>
      </c>
      <c r="L33" s="277" t="s">
        <v>703</v>
      </c>
      <c r="M33" s="312" t="s">
        <v>704</v>
      </c>
      <c r="N33" s="309">
        <v>1280</v>
      </c>
      <c r="O33" s="309">
        <v>200</v>
      </c>
      <c r="P33" s="329">
        <v>1280</v>
      </c>
      <c r="Q33" s="341">
        <v>200</v>
      </c>
      <c r="R33" s="342" t="s">
        <v>80</v>
      </c>
      <c r="S33" s="343" t="s">
        <v>81</v>
      </c>
      <c r="T33" s="343" t="s">
        <v>147</v>
      </c>
      <c r="U33" s="330" t="s">
        <v>705</v>
      </c>
      <c r="V33" s="345" t="s">
        <v>706</v>
      </c>
      <c r="W33" s="345" t="s">
        <v>707</v>
      </c>
      <c r="X33" s="345" t="s">
        <v>708</v>
      </c>
      <c r="Y33" s="345" t="s">
        <v>304</v>
      </c>
      <c r="Z33" s="345" t="s">
        <v>709</v>
      </c>
      <c r="AA33" s="379">
        <v>66</v>
      </c>
      <c r="AB33" s="379">
        <v>1</v>
      </c>
      <c r="AC33" s="379">
        <v>70</v>
      </c>
      <c r="AD33" s="379">
        <v>1</v>
      </c>
      <c r="AE33" s="379">
        <v>43</v>
      </c>
      <c r="AF33" s="379">
        <v>0</v>
      </c>
      <c r="AG33" s="379">
        <v>75</v>
      </c>
      <c r="AH33" s="379">
        <v>1</v>
      </c>
      <c r="AI33" s="386">
        <f t="shared" si="0"/>
        <v>63.5</v>
      </c>
      <c r="AJ33" s="379">
        <f t="shared" si="1"/>
        <v>3</v>
      </c>
      <c r="AK33" s="379">
        <v>0</v>
      </c>
      <c r="AL33" s="379"/>
      <c r="AM33" s="379">
        <v>1</v>
      </c>
      <c r="AN33" s="379">
        <f t="shared" si="2"/>
        <v>4</v>
      </c>
      <c r="AO33" s="390"/>
      <c r="AP33" s="393">
        <v>1027</v>
      </c>
      <c r="AQ33" s="393">
        <v>200</v>
      </c>
      <c r="AR33" s="393">
        <f t="shared" si="3"/>
        <v>80</v>
      </c>
      <c r="AS33" s="394"/>
      <c r="AT33" s="392"/>
      <c r="AU33" s="395"/>
    </row>
    <row r="34" customFormat="1" ht="25" customHeight="1" spans="1:47">
      <c r="A34" s="286">
        <v>85</v>
      </c>
      <c r="B34" s="296"/>
      <c r="C34" s="276">
        <v>33</v>
      </c>
      <c r="D34" s="283" t="s">
        <v>127</v>
      </c>
      <c r="E34" s="288" t="s">
        <v>1824</v>
      </c>
      <c r="F34" s="279">
        <v>1</v>
      </c>
      <c r="G34" s="285" t="s">
        <v>191</v>
      </c>
      <c r="H34" s="280">
        <v>5</v>
      </c>
      <c r="I34" s="277" t="s">
        <v>972</v>
      </c>
      <c r="J34" s="277">
        <v>5000</v>
      </c>
      <c r="K34" s="277" t="s">
        <v>1825</v>
      </c>
      <c r="L34" s="277" t="s">
        <v>974</v>
      </c>
      <c r="M34" s="312" t="s">
        <v>975</v>
      </c>
      <c r="N34" s="309">
        <v>1200</v>
      </c>
      <c r="O34" s="309">
        <v>240</v>
      </c>
      <c r="P34" s="313">
        <v>1200</v>
      </c>
      <c r="Q34" s="341">
        <v>240</v>
      </c>
      <c r="R34" s="342" t="s">
        <v>80</v>
      </c>
      <c r="S34" s="343" t="s">
        <v>81</v>
      </c>
      <c r="T34" s="343" t="s">
        <v>976</v>
      </c>
      <c r="U34" s="330" t="s">
        <v>977</v>
      </c>
      <c r="V34" s="345" t="s">
        <v>978</v>
      </c>
      <c r="W34" s="345" t="s">
        <v>979</v>
      </c>
      <c r="X34" s="345" t="s">
        <v>980</v>
      </c>
      <c r="Y34" s="345" t="s">
        <v>169</v>
      </c>
      <c r="Z34" s="345" t="s">
        <v>981</v>
      </c>
      <c r="AA34" s="379">
        <v>67</v>
      </c>
      <c r="AB34" s="379">
        <v>1</v>
      </c>
      <c r="AC34" s="379">
        <v>70</v>
      </c>
      <c r="AD34" s="379">
        <v>1</v>
      </c>
      <c r="AE34" s="379">
        <v>80</v>
      </c>
      <c r="AF34" s="379">
        <v>1</v>
      </c>
      <c r="AG34" s="379">
        <v>58</v>
      </c>
      <c r="AH34" s="379">
        <v>0</v>
      </c>
      <c r="AI34" s="386">
        <f t="shared" ref="AI34:AI65" si="5">(AG34+AE34+AC34+AA34)/4</f>
        <v>68.75</v>
      </c>
      <c r="AJ34" s="379">
        <f t="shared" ref="AJ34:AJ65" si="6">AB34+AD34+AF34+AH34</f>
        <v>3</v>
      </c>
      <c r="AK34" s="379">
        <v>1</v>
      </c>
      <c r="AL34" s="379"/>
      <c r="AM34" s="379">
        <v>1</v>
      </c>
      <c r="AN34" s="379">
        <f t="shared" ref="AN34:AN65" si="7">AM34+AL34+AK34+AJ34</f>
        <v>5</v>
      </c>
      <c r="AO34" s="392"/>
      <c r="AP34" s="393">
        <v>1020</v>
      </c>
      <c r="AQ34" s="393">
        <v>200</v>
      </c>
      <c r="AR34" s="393">
        <f t="shared" si="3"/>
        <v>80</v>
      </c>
      <c r="AS34" s="394"/>
      <c r="AT34" s="392"/>
      <c r="AU34" s="395"/>
    </row>
    <row r="35" customFormat="1" ht="25" customHeight="1" spans="1:47">
      <c r="A35" s="281">
        <v>90</v>
      </c>
      <c r="B35" s="300">
        <v>0.416666666666667</v>
      </c>
      <c r="C35" s="276">
        <v>34</v>
      </c>
      <c r="D35" s="301" t="s">
        <v>190</v>
      </c>
      <c r="E35" s="302" t="s">
        <v>1775</v>
      </c>
      <c r="F35" s="279">
        <v>0</v>
      </c>
      <c r="G35" s="277" t="s">
        <v>486</v>
      </c>
      <c r="H35" s="280">
        <v>2</v>
      </c>
      <c r="I35" s="277" t="s">
        <v>487</v>
      </c>
      <c r="J35" s="277">
        <v>620.5883</v>
      </c>
      <c r="K35" s="277" t="s">
        <v>1826</v>
      </c>
      <c r="L35" s="277" t="s">
        <v>489</v>
      </c>
      <c r="M35" s="291" t="s">
        <v>490</v>
      </c>
      <c r="N35" s="309">
        <v>1300</v>
      </c>
      <c r="O35" s="309">
        <v>260</v>
      </c>
      <c r="P35" s="310">
        <v>1300</v>
      </c>
      <c r="Q35" s="339">
        <v>260</v>
      </c>
      <c r="R35" s="340"/>
      <c r="S35" s="277" t="s">
        <v>81</v>
      </c>
      <c r="T35" s="277" t="s">
        <v>147</v>
      </c>
      <c r="U35" s="310"/>
      <c r="V35" s="339"/>
      <c r="W35" s="339" t="s">
        <v>493</v>
      </c>
      <c r="X35" s="339" t="s">
        <v>494</v>
      </c>
      <c r="Y35" s="339" t="s">
        <v>495</v>
      </c>
      <c r="Z35" s="339"/>
      <c r="AA35" s="379">
        <v>85</v>
      </c>
      <c r="AB35" s="379">
        <v>1</v>
      </c>
      <c r="AC35" s="379">
        <v>57</v>
      </c>
      <c r="AD35" s="379">
        <v>0</v>
      </c>
      <c r="AE35" s="379">
        <v>85</v>
      </c>
      <c r="AF35" s="379">
        <v>1</v>
      </c>
      <c r="AG35" s="379">
        <v>68</v>
      </c>
      <c r="AH35" s="379">
        <v>1</v>
      </c>
      <c r="AI35" s="386">
        <f t="shared" si="5"/>
        <v>73.75</v>
      </c>
      <c r="AJ35" s="379">
        <f t="shared" si="6"/>
        <v>3</v>
      </c>
      <c r="AK35" s="379">
        <v>1</v>
      </c>
      <c r="AL35" s="379"/>
      <c r="AM35" s="379">
        <v>1</v>
      </c>
      <c r="AN35" s="379">
        <f t="shared" si="7"/>
        <v>5</v>
      </c>
      <c r="AO35" s="390"/>
      <c r="AP35" s="393">
        <v>1012</v>
      </c>
      <c r="AQ35" s="393">
        <v>200</v>
      </c>
      <c r="AR35" s="393">
        <f t="shared" si="3"/>
        <v>80</v>
      </c>
      <c r="AS35" s="394"/>
      <c r="AT35" s="392"/>
      <c r="AU35" s="395"/>
    </row>
    <row r="36" customFormat="1" ht="25" customHeight="1" spans="1:47">
      <c r="A36" s="286">
        <v>89</v>
      </c>
      <c r="B36" s="296">
        <v>0.541666666666667</v>
      </c>
      <c r="C36" s="276">
        <v>35</v>
      </c>
      <c r="D36" s="277" t="s">
        <v>291</v>
      </c>
      <c r="E36" s="278" t="s">
        <v>1775</v>
      </c>
      <c r="F36" s="279">
        <v>1</v>
      </c>
      <c r="G36" s="277" t="s">
        <v>486</v>
      </c>
      <c r="H36" s="280">
        <v>1</v>
      </c>
      <c r="I36" s="277" t="s">
        <v>1050</v>
      </c>
      <c r="J36" s="277">
        <v>122448.75</v>
      </c>
      <c r="K36" s="277" t="s">
        <v>1827</v>
      </c>
      <c r="L36" s="277" t="s">
        <v>1052</v>
      </c>
      <c r="M36" s="326" t="s">
        <v>1053</v>
      </c>
      <c r="N36" s="309">
        <v>1350</v>
      </c>
      <c r="O36" s="309">
        <v>270</v>
      </c>
      <c r="P36" s="310">
        <v>1350</v>
      </c>
      <c r="Q36" s="339">
        <v>270</v>
      </c>
      <c r="R36" s="340" t="s">
        <v>80</v>
      </c>
      <c r="S36" s="367">
        <v>44197</v>
      </c>
      <c r="T36" s="367">
        <v>44926</v>
      </c>
      <c r="U36" s="362" t="s">
        <v>1054</v>
      </c>
      <c r="V36" s="363" t="s">
        <v>1055</v>
      </c>
      <c r="W36" s="363" t="s">
        <v>1056</v>
      </c>
      <c r="X36" s="363" t="s">
        <v>1057</v>
      </c>
      <c r="Y36" s="339" t="s">
        <v>169</v>
      </c>
      <c r="Z36" s="370" t="s">
        <v>1058</v>
      </c>
      <c r="AA36" s="379">
        <v>80</v>
      </c>
      <c r="AB36" s="379">
        <v>1</v>
      </c>
      <c r="AC36" s="379">
        <v>80</v>
      </c>
      <c r="AD36" s="379">
        <v>1</v>
      </c>
      <c r="AE36" s="379">
        <v>58</v>
      </c>
      <c r="AF36" s="379">
        <v>0</v>
      </c>
      <c r="AG36" s="379">
        <v>59</v>
      </c>
      <c r="AH36" s="379">
        <v>0</v>
      </c>
      <c r="AI36" s="386">
        <f t="shared" si="5"/>
        <v>69.25</v>
      </c>
      <c r="AJ36" s="379">
        <f t="shared" si="6"/>
        <v>2</v>
      </c>
      <c r="AK36" s="379">
        <v>1</v>
      </c>
      <c r="AL36" s="379"/>
      <c r="AM36" s="379">
        <v>1</v>
      </c>
      <c r="AN36" s="379">
        <f t="shared" si="7"/>
        <v>4</v>
      </c>
      <c r="AO36" s="392"/>
      <c r="AP36" s="393">
        <v>1228</v>
      </c>
      <c r="AQ36" s="393">
        <v>200</v>
      </c>
      <c r="AR36" s="393">
        <f t="shared" si="3"/>
        <v>80</v>
      </c>
      <c r="AS36" s="394"/>
      <c r="AT36" s="392"/>
      <c r="AU36" s="395"/>
    </row>
    <row r="37" customFormat="1" ht="25" customHeight="1" spans="1:47">
      <c r="A37" s="286">
        <v>91</v>
      </c>
      <c r="B37" s="296">
        <v>0.552083333333333</v>
      </c>
      <c r="C37" s="276">
        <v>36</v>
      </c>
      <c r="D37" s="277" t="s">
        <v>291</v>
      </c>
      <c r="E37" s="278" t="s">
        <v>1775</v>
      </c>
      <c r="F37" s="279">
        <v>0</v>
      </c>
      <c r="G37" s="277" t="s">
        <v>486</v>
      </c>
      <c r="H37" s="280">
        <v>3</v>
      </c>
      <c r="I37" s="277" t="s">
        <v>1068</v>
      </c>
      <c r="J37" s="277">
        <v>3000</v>
      </c>
      <c r="K37" s="277" t="s">
        <v>1828</v>
      </c>
      <c r="L37" s="277" t="s">
        <v>1070</v>
      </c>
      <c r="M37" s="326" t="s">
        <v>1071</v>
      </c>
      <c r="N37" s="309">
        <v>1300</v>
      </c>
      <c r="O37" s="309">
        <v>200</v>
      </c>
      <c r="P37" s="310">
        <v>1300</v>
      </c>
      <c r="Q37" s="339">
        <v>200</v>
      </c>
      <c r="R37" s="340" t="s">
        <v>80</v>
      </c>
      <c r="S37" s="367">
        <v>43983</v>
      </c>
      <c r="T37" s="367">
        <v>44712</v>
      </c>
      <c r="U37" s="362" t="s">
        <v>1072</v>
      </c>
      <c r="V37" s="363" t="s">
        <v>1073</v>
      </c>
      <c r="W37" s="363" t="s">
        <v>1074</v>
      </c>
      <c r="X37" s="363" t="s">
        <v>1075</v>
      </c>
      <c r="Y37" s="339" t="s">
        <v>169</v>
      </c>
      <c r="Z37" s="370" t="s">
        <v>1076</v>
      </c>
      <c r="AA37" s="379">
        <v>58</v>
      </c>
      <c r="AB37" s="379">
        <v>0</v>
      </c>
      <c r="AC37" s="379">
        <v>80</v>
      </c>
      <c r="AD37" s="379">
        <v>1</v>
      </c>
      <c r="AE37" s="379">
        <v>75</v>
      </c>
      <c r="AF37" s="379">
        <v>1</v>
      </c>
      <c r="AG37" s="379">
        <v>58</v>
      </c>
      <c r="AH37" s="379">
        <v>0</v>
      </c>
      <c r="AI37" s="386">
        <f t="shared" si="5"/>
        <v>67.75</v>
      </c>
      <c r="AJ37" s="379">
        <f t="shared" si="6"/>
        <v>2</v>
      </c>
      <c r="AK37" s="379">
        <v>1</v>
      </c>
      <c r="AL37" s="379"/>
      <c r="AM37" s="379">
        <v>1</v>
      </c>
      <c r="AN37" s="379">
        <f t="shared" si="7"/>
        <v>4</v>
      </c>
      <c r="AO37" s="392"/>
      <c r="AP37" s="393">
        <v>1138</v>
      </c>
      <c r="AQ37" s="393">
        <v>165</v>
      </c>
      <c r="AR37" s="393">
        <v>65</v>
      </c>
      <c r="AS37" s="402" t="s">
        <v>1829</v>
      </c>
      <c r="AT37" s="397">
        <v>165</v>
      </c>
      <c r="AU37" s="395"/>
    </row>
    <row r="38" customFormat="1" ht="25" customHeight="1" spans="1:47">
      <c r="A38" s="286">
        <v>98</v>
      </c>
      <c r="B38" s="304">
        <v>0.572916666666667</v>
      </c>
      <c r="C38" s="276">
        <v>37</v>
      </c>
      <c r="D38" s="301" t="s">
        <v>190</v>
      </c>
      <c r="E38" s="305" t="s">
        <v>1775</v>
      </c>
      <c r="F38" s="279">
        <v>0</v>
      </c>
      <c r="G38" s="285" t="s">
        <v>650</v>
      </c>
      <c r="H38" s="280">
        <v>4</v>
      </c>
      <c r="I38" s="277" t="s">
        <v>1146</v>
      </c>
      <c r="J38" s="277">
        <v>7012</v>
      </c>
      <c r="K38" s="277" t="s">
        <v>1830</v>
      </c>
      <c r="L38" s="277" t="s">
        <v>1148</v>
      </c>
      <c r="M38" s="312" t="s">
        <v>1149</v>
      </c>
      <c r="N38" s="309">
        <v>2000</v>
      </c>
      <c r="O38" s="309">
        <v>300</v>
      </c>
      <c r="P38" s="330">
        <v>2000</v>
      </c>
      <c r="Q38" s="345">
        <v>300</v>
      </c>
      <c r="R38" s="342"/>
      <c r="S38" s="283">
        <v>20200820</v>
      </c>
      <c r="T38" s="283">
        <v>20221231</v>
      </c>
      <c r="U38" s="368"/>
      <c r="V38" s="281"/>
      <c r="W38" s="345" t="s">
        <v>1152</v>
      </c>
      <c r="X38" s="345" t="s">
        <v>1153</v>
      </c>
      <c r="Y38" s="345" t="s">
        <v>1154</v>
      </c>
      <c r="Z38" s="345"/>
      <c r="AA38" s="379">
        <v>80</v>
      </c>
      <c r="AB38" s="379">
        <v>1</v>
      </c>
      <c r="AC38" s="379">
        <v>65</v>
      </c>
      <c r="AD38" s="379">
        <v>1</v>
      </c>
      <c r="AE38" s="379">
        <v>62</v>
      </c>
      <c r="AF38" s="379">
        <v>0</v>
      </c>
      <c r="AG38" s="379">
        <v>65</v>
      </c>
      <c r="AH38" s="379">
        <v>1</v>
      </c>
      <c r="AI38" s="386">
        <f t="shared" si="5"/>
        <v>68</v>
      </c>
      <c r="AJ38" s="379">
        <f t="shared" si="6"/>
        <v>3</v>
      </c>
      <c r="AK38" s="379">
        <v>1</v>
      </c>
      <c r="AL38" s="379"/>
      <c r="AM38" s="379"/>
      <c r="AN38" s="379">
        <f t="shared" si="7"/>
        <v>4</v>
      </c>
      <c r="AO38" s="390"/>
      <c r="AP38" s="393">
        <v>1763</v>
      </c>
      <c r="AQ38" s="393">
        <v>200</v>
      </c>
      <c r="AR38" s="393">
        <f t="shared" si="3"/>
        <v>80</v>
      </c>
      <c r="AS38" s="394"/>
      <c r="AT38" s="392"/>
      <c r="AU38" s="395"/>
    </row>
    <row r="39" customFormat="1" ht="25" customHeight="1" spans="1:47">
      <c r="A39" s="286">
        <v>96</v>
      </c>
      <c r="B39" s="296">
        <v>0.427083333333333</v>
      </c>
      <c r="C39" s="276">
        <v>38</v>
      </c>
      <c r="D39" s="277" t="s">
        <v>291</v>
      </c>
      <c r="E39" s="278" t="s">
        <v>1775</v>
      </c>
      <c r="F39" s="279">
        <v>1</v>
      </c>
      <c r="G39" s="285" t="s">
        <v>650</v>
      </c>
      <c r="H39" s="280">
        <v>2</v>
      </c>
      <c r="I39" s="277" t="s">
        <v>764</v>
      </c>
      <c r="J39" s="277">
        <v>6000</v>
      </c>
      <c r="K39" s="277" t="s">
        <v>1831</v>
      </c>
      <c r="L39" s="277" t="s">
        <v>766</v>
      </c>
      <c r="M39" s="331" t="s">
        <v>767</v>
      </c>
      <c r="N39" s="309">
        <v>1600.8</v>
      </c>
      <c r="O39" s="309">
        <v>300</v>
      </c>
      <c r="P39" s="330">
        <v>1600.8</v>
      </c>
      <c r="Q39" s="345">
        <v>300</v>
      </c>
      <c r="R39" s="342" t="s">
        <v>80</v>
      </c>
      <c r="S39" s="367">
        <v>44075</v>
      </c>
      <c r="T39" s="367">
        <v>44805</v>
      </c>
      <c r="U39" s="369" t="s">
        <v>768</v>
      </c>
      <c r="V39" s="370" t="s">
        <v>769</v>
      </c>
      <c r="W39" s="370" t="s">
        <v>770</v>
      </c>
      <c r="X39" s="370" t="s">
        <v>771</v>
      </c>
      <c r="Y39" s="345" t="s">
        <v>772</v>
      </c>
      <c r="Z39" s="370" t="s">
        <v>773</v>
      </c>
      <c r="AA39" s="379">
        <v>74</v>
      </c>
      <c r="AB39" s="379">
        <v>1</v>
      </c>
      <c r="AC39" s="379">
        <v>90</v>
      </c>
      <c r="AD39" s="379">
        <v>1</v>
      </c>
      <c r="AE39" s="379">
        <v>88</v>
      </c>
      <c r="AF39" s="379">
        <v>1</v>
      </c>
      <c r="AG39" s="379">
        <v>65</v>
      </c>
      <c r="AH39" s="379">
        <v>1</v>
      </c>
      <c r="AI39" s="386">
        <f t="shared" si="5"/>
        <v>79.25</v>
      </c>
      <c r="AJ39" s="379">
        <f t="shared" si="6"/>
        <v>4</v>
      </c>
      <c r="AK39" s="379">
        <v>1</v>
      </c>
      <c r="AL39" s="379"/>
      <c r="AM39" s="379">
        <v>1</v>
      </c>
      <c r="AN39" s="379">
        <f t="shared" si="7"/>
        <v>6</v>
      </c>
      <c r="AO39" s="392"/>
      <c r="AP39" s="393">
        <v>1156</v>
      </c>
      <c r="AQ39" s="393">
        <v>200</v>
      </c>
      <c r="AR39" s="393">
        <f t="shared" si="3"/>
        <v>80</v>
      </c>
      <c r="AS39" s="394"/>
      <c r="AT39" s="392"/>
      <c r="AU39" s="395"/>
    </row>
    <row r="40" customFormat="1" ht="25" customHeight="1" spans="1:47">
      <c r="A40" s="274">
        <v>95</v>
      </c>
      <c r="B40" s="298">
        <v>0.416666666666667</v>
      </c>
      <c r="C40" s="276">
        <v>39</v>
      </c>
      <c r="D40" s="277" t="s">
        <v>291</v>
      </c>
      <c r="E40" s="278" t="s">
        <v>1775</v>
      </c>
      <c r="F40" s="279">
        <v>0</v>
      </c>
      <c r="G40" s="285" t="s">
        <v>650</v>
      </c>
      <c r="H40" s="289">
        <v>1</v>
      </c>
      <c r="I40" s="277" t="s">
        <v>651</v>
      </c>
      <c r="J40" s="277">
        <v>350000</v>
      </c>
      <c r="K40" s="309" t="s">
        <v>1832</v>
      </c>
      <c r="L40" s="277" t="s">
        <v>653</v>
      </c>
      <c r="M40" s="332" t="s">
        <v>654</v>
      </c>
      <c r="N40" s="309">
        <v>2080</v>
      </c>
      <c r="O40" s="309">
        <v>300</v>
      </c>
      <c r="P40" s="333">
        <v>2080</v>
      </c>
      <c r="Q40" s="348">
        <v>300</v>
      </c>
      <c r="R40" s="347" t="s">
        <v>80</v>
      </c>
      <c r="S40" s="367">
        <v>44197</v>
      </c>
      <c r="T40" s="367">
        <v>44926</v>
      </c>
      <c r="U40" s="371" t="s">
        <v>655</v>
      </c>
      <c r="V40" s="372" t="s">
        <v>656</v>
      </c>
      <c r="W40" s="372" t="s">
        <v>657</v>
      </c>
      <c r="X40" s="372" t="s">
        <v>658</v>
      </c>
      <c r="Y40" s="348" t="s">
        <v>659</v>
      </c>
      <c r="Z40" s="372" t="s">
        <v>660</v>
      </c>
      <c r="AA40" s="380">
        <v>60</v>
      </c>
      <c r="AB40" s="380">
        <v>1</v>
      </c>
      <c r="AC40" s="380">
        <v>80</v>
      </c>
      <c r="AD40" s="380">
        <v>1</v>
      </c>
      <c r="AE40" s="380">
        <v>59</v>
      </c>
      <c r="AF40" s="380">
        <v>0</v>
      </c>
      <c r="AG40" s="380">
        <v>59</v>
      </c>
      <c r="AH40" s="380">
        <v>0</v>
      </c>
      <c r="AI40" s="387">
        <f t="shared" si="5"/>
        <v>64.5</v>
      </c>
      <c r="AJ40" s="380">
        <f t="shared" si="6"/>
        <v>2</v>
      </c>
      <c r="AK40" s="380">
        <v>0</v>
      </c>
      <c r="AL40" s="380"/>
      <c r="AM40" s="380">
        <v>1</v>
      </c>
      <c r="AN40" s="380">
        <f t="shared" si="7"/>
        <v>3</v>
      </c>
      <c r="AO40" s="396" t="s">
        <v>126</v>
      </c>
      <c r="AP40" s="393">
        <v>1628</v>
      </c>
      <c r="AQ40" s="393">
        <v>200</v>
      </c>
      <c r="AR40" s="393">
        <f t="shared" si="3"/>
        <v>80</v>
      </c>
      <c r="AS40" s="394" t="s">
        <v>1833</v>
      </c>
      <c r="AT40" s="392"/>
      <c r="AU40" s="395"/>
    </row>
    <row r="41" customFormat="1" ht="25" customHeight="1" spans="1:47">
      <c r="A41" s="286">
        <v>106</v>
      </c>
      <c r="B41" s="296"/>
      <c r="C41" s="276">
        <v>40</v>
      </c>
      <c r="D41" s="277" t="s">
        <v>280</v>
      </c>
      <c r="E41" s="278" t="s">
        <v>1775</v>
      </c>
      <c r="F41" s="279">
        <v>1</v>
      </c>
      <c r="G41" s="285" t="s">
        <v>650</v>
      </c>
      <c r="H41" s="280">
        <v>12</v>
      </c>
      <c r="I41" s="277" t="s">
        <v>1166</v>
      </c>
      <c r="J41" s="277">
        <v>133000</v>
      </c>
      <c r="K41" s="277" t="s">
        <v>1834</v>
      </c>
      <c r="L41" s="277" t="s">
        <v>1168</v>
      </c>
      <c r="M41" s="312" t="s">
        <v>1169</v>
      </c>
      <c r="N41" s="309">
        <v>2432</v>
      </c>
      <c r="O41" s="309">
        <v>300</v>
      </c>
      <c r="P41" s="330">
        <v>2432</v>
      </c>
      <c r="Q41" s="345">
        <v>300</v>
      </c>
      <c r="R41" s="342" t="s">
        <v>80</v>
      </c>
      <c r="S41" s="373">
        <v>44075</v>
      </c>
      <c r="T41" s="373">
        <v>44773</v>
      </c>
      <c r="U41" s="330" t="s">
        <v>1170</v>
      </c>
      <c r="V41" s="345" t="s">
        <v>1171</v>
      </c>
      <c r="W41" s="345" t="s">
        <v>1172</v>
      </c>
      <c r="X41" s="345" t="s">
        <v>1173</v>
      </c>
      <c r="Y41" s="345" t="s">
        <v>169</v>
      </c>
      <c r="Z41" s="345" t="s">
        <v>1174</v>
      </c>
      <c r="AA41" s="379">
        <v>80</v>
      </c>
      <c r="AB41" s="379">
        <v>1</v>
      </c>
      <c r="AC41" s="379">
        <v>80</v>
      </c>
      <c r="AD41" s="379">
        <v>1</v>
      </c>
      <c r="AE41" s="379">
        <v>70</v>
      </c>
      <c r="AF41" s="379">
        <v>1</v>
      </c>
      <c r="AG41" s="379">
        <v>82</v>
      </c>
      <c r="AH41" s="379">
        <v>1</v>
      </c>
      <c r="AI41" s="386">
        <f t="shared" si="5"/>
        <v>78</v>
      </c>
      <c r="AJ41" s="379">
        <f t="shared" si="6"/>
        <v>4</v>
      </c>
      <c r="AK41" s="379">
        <v>1</v>
      </c>
      <c r="AL41" s="379"/>
      <c r="AM41" s="379"/>
      <c r="AN41" s="379">
        <f t="shared" si="7"/>
        <v>5</v>
      </c>
      <c r="AO41" s="392"/>
      <c r="AP41" s="393">
        <v>1439</v>
      </c>
      <c r="AQ41" s="393">
        <v>200</v>
      </c>
      <c r="AR41" s="393">
        <f t="shared" si="3"/>
        <v>80</v>
      </c>
      <c r="AS41" s="394"/>
      <c r="AT41" s="392"/>
      <c r="AU41" s="395"/>
    </row>
    <row r="42" customFormat="1" ht="25" customHeight="1" spans="1:47">
      <c r="A42" s="286">
        <v>103</v>
      </c>
      <c r="B42" s="296"/>
      <c r="C42" s="276">
        <v>41</v>
      </c>
      <c r="D42" s="277" t="s">
        <v>280</v>
      </c>
      <c r="E42" s="278" t="s">
        <v>1775</v>
      </c>
      <c r="F42" s="279">
        <v>0</v>
      </c>
      <c r="G42" s="285" t="s">
        <v>650</v>
      </c>
      <c r="H42" s="280">
        <v>9</v>
      </c>
      <c r="I42" s="277" t="s">
        <v>1137</v>
      </c>
      <c r="J42" s="277">
        <v>636.3636</v>
      </c>
      <c r="K42" s="277" t="s">
        <v>1835</v>
      </c>
      <c r="L42" s="277" t="s">
        <v>1139</v>
      </c>
      <c r="M42" s="312" t="s">
        <v>1140</v>
      </c>
      <c r="N42" s="309">
        <v>1600</v>
      </c>
      <c r="O42" s="309">
        <v>300</v>
      </c>
      <c r="P42" s="330">
        <v>1600</v>
      </c>
      <c r="Q42" s="345">
        <v>300</v>
      </c>
      <c r="R42" s="342" t="s">
        <v>80</v>
      </c>
      <c r="S42" s="367">
        <v>44197</v>
      </c>
      <c r="T42" s="367">
        <v>44926</v>
      </c>
      <c r="U42" s="330" t="s">
        <v>655</v>
      </c>
      <c r="V42" s="345" t="s">
        <v>1141</v>
      </c>
      <c r="W42" s="345" t="s">
        <v>1142</v>
      </c>
      <c r="X42" s="345" t="s">
        <v>1143</v>
      </c>
      <c r="Y42" s="345" t="s">
        <v>1144</v>
      </c>
      <c r="Z42" s="345" t="s">
        <v>1145</v>
      </c>
      <c r="AA42" s="379">
        <v>91</v>
      </c>
      <c r="AB42" s="379">
        <v>1</v>
      </c>
      <c r="AC42" s="379">
        <v>80</v>
      </c>
      <c r="AD42" s="379">
        <v>1</v>
      </c>
      <c r="AE42" s="379">
        <v>58</v>
      </c>
      <c r="AF42" s="379">
        <v>0</v>
      </c>
      <c r="AG42" s="379">
        <v>80</v>
      </c>
      <c r="AH42" s="379">
        <v>1</v>
      </c>
      <c r="AI42" s="386">
        <f t="shared" si="5"/>
        <v>77.25</v>
      </c>
      <c r="AJ42" s="379">
        <f t="shared" si="6"/>
        <v>3</v>
      </c>
      <c r="AK42" s="379">
        <v>1</v>
      </c>
      <c r="AL42" s="379"/>
      <c r="AM42" s="379"/>
      <c r="AN42" s="379">
        <f t="shared" si="7"/>
        <v>4</v>
      </c>
      <c r="AO42" s="392"/>
      <c r="AP42" s="393">
        <v>1350</v>
      </c>
      <c r="AQ42" s="393">
        <v>200</v>
      </c>
      <c r="AR42" s="393">
        <f t="shared" si="3"/>
        <v>80</v>
      </c>
      <c r="AS42" s="394"/>
      <c r="AT42" s="392"/>
      <c r="AU42" s="395"/>
    </row>
    <row r="43" customFormat="1" ht="25" customHeight="1" spans="1:47">
      <c r="A43" s="286">
        <v>107</v>
      </c>
      <c r="B43" s="296"/>
      <c r="C43" s="276">
        <v>42</v>
      </c>
      <c r="D43" s="277" t="s">
        <v>280</v>
      </c>
      <c r="E43" s="278" t="s">
        <v>1775</v>
      </c>
      <c r="F43" s="279">
        <v>0</v>
      </c>
      <c r="G43" s="285" t="s">
        <v>650</v>
      </c>
      <c r="H43" s="280">
        <v>13</v>
      </c>
      <c r="I43" s="277" t="s">
        <v>1175</v>
      </c>
      <c r="J43" s="277">
        <v>13892.66</v>
      </c>
      <c r="K43" s="277" t="s">
        <v>1836</v>
      </c>
      <c r="L43" s="277" t="s">
        <v>1177</v>
      </c>
      <c r="M43" s="312" t="s">
        <v>1178</v>
      </c>
      <c r="N43" s="309">
        <v>2500</v>
      </c>
      <c r="O43" s="309">
        <v>300</v>
      </c>
      <c r="P43" s="330">
        <v>2500</v>
      </c>
      <c r="Q43" s="345">
        <v>300</v>
      </c>
      <c r="R43" s="342" t="s">
        <v>80</v>
      </c>
      <c r="S43" s="373">
        <v>44059</v>
      </c>
      <c r="T43" s="373">
        <v>44788</v>
      </c>
      <c r="U43" s="330" t="s">
        <v>1179</v>
      </c>
      <c r="V43" s="345" t="s">
        <v>1180</v>
      </c>
      <c r="W43" s="345" t="s">
        <v>1181</v>
      </c>
      <c r="X43" s="345" t="s">
        <v>1182</v>
      </c>
      <c r="Y43" s="345" t="s">
        <v>169</v>
      </c>
      <c r="Z43" s="345" t="s">
        <v>1183</v>
      </c>
      <c r="AA43" s="379">
        <v>80</v>
      </c>
      <c r="AB43" s="379">
        <v>1</v>
      </c>
      <c r="AC43" s="379">
        <v>70</v>
      </c>
      <c r="AD43" s="379">
        <v>1</v>
      </c>
      <c r="AE43" s="379">
        <v>80</v>
      </c>
      <c r="AF43" s="379">
        <v>1</v>
      </c>
      <c r="AG43" s="379">
        <v>55</v>
      </c>
      <c r="AH43" s="379">
        <v>0</v>
      </c>
      <c r="AI43" s="386">
        <f t="shared" si="5"/>
        <v>71.25</v>
      </c>
      <c r="AJ43" s="379">
        <f t="shared" si="6"/>
        <v>3</v>
      </c>
      <c r="AK43" s="379">
        <v>1</v>
      </c>
      <c r="AL43" s="379"/>
      <c r="AM43" s="379"/>
      <c r="AN43" s="379">
        <f t="shared" si="7"/>
        <v>4</v>
      </c>
      <c r="AO43" s="392"/>
      <c r="AP43" s="393">
        <v>2400</v>
      </c>
      <c r="AQ43" s="393">
        <v>200</v>
      </c>
      <c r="AR43" s="393">
        <f t="shared" si="3"/>
        <v>80</v>
      </c>
      <c r="AS43" s="394"/>
      <c r="AT43" s="392"/>
      <c r="AU43" s="395"/>
    </row>
    <row r="44" customFormat="1" ht="25" customHeight="1" spans="1:47">
      <c r="A44" s="286">
        <v>111</v>
      </c>
      <c r="B44" s="296"/>
      <c r="C44" s="276">
        <v>43</v>
      </c>
      <c r="D44" s="277" t="s">
        <v>332</v>
      </c>
      <c r="E44" s="278" t="s">
        <v>1775</v>
      </c>
      <c r="F44" s="279">
        <v>0</v>
      </c>
      <c r="G44" s="285" t="s">
        <v>650</v>
      </c>
      <c r="H44" s="280">
        <v>17</v>
      </c>
      <c r="I44" s="277" t="s">
        <v>1211</v>
      </c>
      <c r="J44" s="324">
        <v>334.959</v>
      </c>
      <c r="K44" s="324">
        <v>4589.67</v>
      </c>
      <c r="L44" s="277" t="s">
        <v>1213</v>
      </c>
      <c r="M44" s="312" t="s">
        <v>1214</v>
      </c>
      <c r="N44" s="309">
        <v>1850</v>
      </c>
      <c r="O44" s="309">
        <v>300</v>
      </c>
      <c r="P44" s="330">
        <v>1850</v>
      </c>
      <c r="Q44" s="345">
        <v>300</v>
      </c>
      <c r="R44" s="342" t="s">
        <v>80</v>
      </c>
      <c r="S44" s="373">
        <v>44197</v>
      </c>
      <c r="T44" s="373">
        <v>44926</v>
      </c>
      <c r="U44" s="330" t="s">
        <v>1132</v>
      </c>
      <c r="V44" s="345" t="s">
        <v>1215</v>
      </c>
      <c r="W44" s="345" t="s">
        <v>1216</v>
      </c>
      <c r="X44" s="345" t="s">
        <v>1217</v>
      </c>
      <c r="Y44" s="345" t="s">
        <v>1218</v>
      </c>
      <c r="Z44" s="345" t="s">
        <v>1219</v>
      </c>
      <c r="AA44" s="379">
        <v>69</v>
      </c>
      <c r="AB44" s="379">
        <v>1</v>
      </c>
      <c r="AC44" s="379">
        <v>82</v>
      </c>
      <c r="AD44" s="379">
        <v>1</v>
      </c>
      <c r="AE44" s="379">
        <v>70</v>
      </c>
      <c r="AF44" s="379">
        <v>1</v>
      </c>
      <c r="AG44" s="379">
        <v>66</v>
      </c>
      <c r="AH44" s="379">
        <v>1</v>
      </c>
      <c r="AI44" s="386">
        <f t="shared" si="5"/>
        <v>71.75</v>
      </c>
      <c r="AJ44" s="379">
        <f t="shared" si="6"/>
        <v>4</v>
      </c>
      <c r="AK44" s="379">
        <v>1</v>
      </c>
      <c r="AL44" s="379"/>
      <c r="AM44" s="379"/>
      <c r="AN44" s="379">
        <f t="shared" si="7"/>
        <v>5</v>
      </c>
      <c r="AO44" s="392"/>
      <c r="AP44" s="393">
        <v>1675</v>
      </c>
      <c r="AQ44" s="393">
        <v>200</v>
      </c>
      <c r="AR44" s="393">
        <f t="shared" si="3"/>
        <v>80</v>
      </c>
      <c r="AS44" s="394"/>
      <c r="AT44" s="392"/>
      <c r="AU44" s="395"/>
    </row>
    <row r="45" customFormat="1" ht="25" customHeight="1" spans="1:47">
      <c r="A45" s="286">
        <v>99</v>
      </c>
      <c r="B45" s="296"/>
      <c r="C45" s="276">
        <v>44</v>
      </c>
      <c r="D45" s="277" t="s">
        <v>332</v>
      </c>
      <c r="E45" s="278" t="s">
        <v>1775</v>
      </c>
      <c r="F45" s="279">
        <v>0</v>
      </c>
      <c r="G45" s="285" t="s">
        <v>650</v>
      </c>
      <c r="H45" s="289">
        <v>5</v>
      </c>
      <c r="I45" s="277" t="s">
        <v>1103</v>
      </c>
      <c r="J45" s="277">
        <v>2775</v>
      </c>
      <c r="K45" s="277" t="s">
        <v>1837</v>
      </c>
      <c r="L45" s="277" t="s">
        <v>1105</v>
      </c>
      <c r="M45" s="314" t="s">
        <v>1106</v>
      </c>
      <c r="N45" s="309">
        <v>1600.5</v>
      </c>
      <c r="O45" s="309">
        <v>295</v>
      </c>
      <c r="P45" s="333">
        <v>1600.5</v>
      </c>
      <c r="Q45" s="348">
        <v>295</v>
      </c>
      <c r="R45" s="347" t="s">
        <v>80</v>
      </c>
      <c r="S45" s="367">
        <v>44075</v>
      </c>
      <c r="T45" s="367">
        <v>44804</v>
      </c>
      <c r="U45" s="333" t="s">
        <v>655</v>
      </c>
      <c r="V45" s="348" t="s">
        <v>1107</v>
      </c>
      <c r="W45" s="348" t="s">
        <v>1108</v>
      </c>
      <c r="X45" s="348" t="s">
        <v>1109</v>
      </c>
      <c r="Y45" s="348" t="s">
        <v>169</v>
      </c>
      <c r="Z45" s="348" t="s">
        <v>1110</v>
      </c>
      <c r="AA45" s="380">
        <v>68</v>
      </c>
      <c r="AB45" s="380">
        <v>1</v>
      </c>
      <c r="AC45" s="380">
        <v>59</v>
      </c>
      <c r="AD45" s="380">
        <v>0</v>
      </c>
      <c r="AE45" s="380">
        <v>85</v>
      </c>
      <c r="AF45" s="380">
        <v>1</v>
      </c>
      <c r="AG45" s="380">
        <v>87</v>
      </c>
      <c r="AH45" s="380">
        <v>1</v>
      </c>
      <c r="AI45" s="387">
        <f t="shared" si="5"/>
        <v>74.75</v>
      </c>
      <c r="AJ45" s="380">
        <f t="shared" si="6"/>
        <v>3</v>
      </c>
      <c r="AK45" s="380">
        <v>0</v>
      </c>
      <c r="AL45" s="380"/>
      <c r="AM45" s="380"/>
      <c r="AN45" s="380">
        <f t="shared" si="7"/>
        <v>3</v>
      </c>
      <c r="AO45" s="392"/>
      <c r="AP45" s="403">
        <v>1342.5</v>
      </c>
      <c r="AQ45" s="393">
        <v>200</v>
      </c>
      <c r="AR45" s="393">
        <f t="shared" si="3"/>
        <v>80</v>
      </c>
      <c r="AS45" s="394"/>
      <c r="AT45" s="392"/>
      <c r="AU45" s="395"/>
    </row>
    <row r="46" customFormat="1" ht="25" customHeight="1" spans="1:47">
      <c r="A46" s="286">
        <v>110</v>
      </c>
      <c r="B46" s="296"/>
      <c r="C46" s="276">
        <v>45</v>
      </c>
      <c r="D46" s="283" t="s">
        <v>116</v>
      </c>
      <c r="E46" s="288" t="s">
        <v>1775</v>
      </c>
      <c r="F46" s="279">
        <v>0</v>
      </c>
      <c r="G46" s="285" t="s">
        <v>650</v>
      </c>
      <c r="H46" s="289">
        <v>16</v>
      </c>
      <c r="I46" s="277" t="s">
        <v>1202</v>
      </c>
      <c r="J46" s="277">
        <v>146000</v>
      </c>
      <c r="K46" s="277" t="s">
        <v>1838</v>
      </c>
      <c r="L46" s="277" t="s">
        <v>1204</v>
      </c>
      <c r="M46" s="314" t="s">
        <v>1205</v>
      </c>
      <c r="N46" s="309">
        <v>2067</v>
      </c>
      <c r="O46" s="309">
        <v>300</v>
      </c>
      <c r="P46" s="333">
        <v>2067</v>
      </c>
      <c r="Q46" s="348">
        <v>300</v>
      </c>
      <c r="R46" s="347" t="s">
        <v>80</v>
      </c>
      <c r="S46" s="373">
        <v>44105</v>
      </c>
      <c r="T46" s="373">
        <v>44834</v>
      </c>
      <c r="U46" s="333" t="s">
        <v>1206</v>
      </c>
      <c r="V46" s="348" t="s">
        <v>1207</v>
      </c>
      <c r="W46" s="348" t="s">
        <v>1208</v>
      </c>
      <c r="X46" s="348" t="s">
        <v>1209</v>
      </c>
      <c r="Y46" s="348" t="s">
        <v>169</v>
      </c>
      <c r="Z46" s="348" t="s">
        <v>1210</v>
      </c>
      <c r="AA46" s="380">
        <v>72</v>
      </c>
      <c r="AB46" s="380">
        <v>1</v>
      </c>
      <c r="AC46" s="380">
        <v>55</v>
      </c>
      <c r="AD46" s="380">
        <v>0</v>
      </c>
      <c r="AE46" s="380">
        <v>65</v>
      </c>
      <c r="AF46" s="380">
        <v>1</v>
      </c>
      <c r="AG46" s="380">
        <v>75</v>
      </c>
      <c r="AH46" s="380">
        <v>1</v>
      </c>
      <c r="AI46" s="387">
        <f t="shared" si="5"/>
        <v>66.75</v>
      </c>
      <c r="AJ46" s="380">
        <f t="shared" si="6"/>
        <v>3</v>
      </c>
      <c r="AK46" s="380">
        <v>0</v>
      </c>
      <c r="AL46" s="380"/>
      <c r="AM46" s="380"/>
      <c r="AN46" s="380">
        <f t="shared" si="7"/>
        <v>3</v>
      </c>
      <c r="AO46" s="392"/>
      <c r="AP46" s="393">
        <v>1835</v>
      </c>
      <c r="AQ46" s="393">
        <v>200</v>
      </c>
      <c r="AR46" s="393">
        <f t="shared" si="3"/>
        <v>80</v>
      </c>
      <c r="AS46" s="394"/>
      <c r="AT46" s="392"/>
      <c r="AU46" s="395"/>
    </row>
    <row r="47" customFormat="1" ht="25" customHeight="1" spans="1:47">
      <c r="A47" s="286">
        <v>101</v>
      </c>
      <c r="B47" s="296"/>
      <c r="C47" s="276">
        <v>46</v>
      </c>
      <c r="D47" s="283" t="s">
        <v>116</v>
      </c>
      <c r="E47" s="288" t="s">
        <v>1775</v>
      </c>
      <c r="F47" s="279">
        <v>0</v>
      </c>
      <c r="G47" s="285" t="s">
        <v>650</v>
      </c>
      <c r="H47" s="299">
        <v>7</v>
      </c>
      <c r="I47" s="277" t="s">
        <v>1119</v>
      </c>
      <c r="J47" s="277">
        <v>1000</v>
      </c>
      <c r="K47" s="277" t="s">
        <v>1839</v>
      </c>
      <c r="L47" s="277" t="s">
        <v>1121</v>
      </c>
      <c r="M47" s="334" t="s">
        <v>1122</v>
      </c>
      <c r="N47" s="309">
        <v>1330</v>
      </c>
      <c r="O47" s="309">
        <v>260</v>
      </c>
      <c r="P47" s="335">
        <v>1330</v>
      </c>
      <c r="Q47" s="374">
        <v>260</v>
      </c>
      <c r="R47" s="375" t="s">
        <v>80</v>
      </c>
      <c r="S47" s="367">
        <v>44059</v>
      </c>
      <c r="T47" s="367">
        <v>44788</v>
      </c>
      <c r="U47" s="335" t="s">
        <v>1123</v>
      </c>
      <c r="V47" s="374" t="s">
        <v>1124</v>
      </c>
      <c r="W47" s="374" t="s">
        <v>1125</v>
      </c>
      <c r="X47" s="374" t="s">
        <v>1126</v>
      </c>
      <c r="Y47" s="374" t="s">
        <v>169</v>
      </c>
      <c r="Z47" s="374" t="s">
        <v>1127</v>
      </c>
      <c r="AA47" s="383">
        <v>58</v>
      </c>
      <c r="AB47" s="383">
        <v>0</v>
      </c>
      <c r="AC47" s="383">
        <v>56</v>
      </c>
      <c r="AD47" s="383">
        <v>0</v>
      </c>
      <c r="AE47" s="383">
        <v>85</v>
      </c>
      <c r="AF47" s="383">
        <v>1</v>
      </c>
      <c r="AG47" s="383">
        <v>52</v>
      </c>
      <c r="AH47" s="383">
        <v>0</v>
      </c>
      <c r="AI47" s="389">
        <f t="shared" si="5"/>
        <v>62.75</v>
      </c>
      <c r="AJ47" s="383">
        <f t="shared" si="6"/>
        <v>1</v>
      </c>
      <c r="AK47" s="383">
        <v>1</v>
      </c>
      <c r="AL47" s="383"/>
      <c r="AM47" s="383"/>
      <c r="AN47" s="383">
        <f t="shared" si="7"/>
        <v>2</v>
      </c>
      <c r="AO47" s="392"/>
      <c r="AP47" s="393">
        <v>1016</v>
      </c>
      <c r="AQ47" s="393">
        <v>200</v>
      </c>
      <c r="AR47" s="393">
        <f t="shared" si="3"/>
        <v>80</v>
      </c>
      <c r="AS47" s="394"/>
      <c r="AT47" s="392"/>
      <c r="AU47" s="395"/>
    </row>
    <row r="48" customFormat="1" ht="25" customHeight="1" spans="1:47">
      <c r="A48" s="286">
        <v>105</v>
      </c>
      <c r="B48" s="296"/>
      <c r="C48" s="276">
        <v>47</v>
      </c>
      <c r="D48" s="283" t="s">
        <v>89</v>
      </c>
      <c r="E48" s="288" t="s">
        <v>1775</v>
      </c>
      <c r="F48" s="279">
        <v>0</v>
      </c>
      <c r="G48" s="285" t="s">
        <v>650</v>
      </c>
      <c r="H48" s="289">
        <v>11</v>
      </c>
      <c r="I48" s="277" t="s">
        <v>1156</v>
      </c>
      <c r="J48" s="277" t="s">
        <v>1158</v>
      </c>
      <c r="K48" s="277" t="s">
        <v>1840</v>
      </c>
      <c r="L48" s="277" t="s">
        <v>1159</v>
      </c>
      <c r="M48" s="314" t="s">
        <v>1160</v>
      </c>
      <c r="N48" s="309">
        <v>2100</v>
      </c>
      <c r="O48" s="309">
        <v>300</v>
      </c>
      <c r="P48" s="333">
        <v>2100</v>
      </c>
      <c r="Q48" s="348">
        <v>300</v>
      </c>
      <c r="R48" s="347" t="s">
        <v>80</v>
      </c>
      <c r="S48" s="373">
        <v>44075</v>
      </c>
      <c r="T48" s="373">
        <v>44804</v>
      </c>
      <c r="U48" s="333" t="s">
        <v>1161</v>
      </c>
      <c r="V48" s="348" t="s">
        <v>1162</v>
      </c>
      <c r="W48" s="348" t="s">
        <v>1163</v>
      </c>
      <c r="X48" s="348" t="s">
        <v>1164</v>
      </c>
      <c r="Y48" s="348" t="s">
        <v>169</v>
      </c>
      <c r="Z48" s="348" t="s">
        <v>1165</v>
      </c>
      <c r="AA48" s="380">
        <v>58</v>
      </c>
      <c r="AB48" s="380">
        <v>0</v>
      </c>
      <c r="AC48" s="380">
        <v>78</v>
      </c>
      <c r="AD48" s="380">
        <v>1</v>
      </c>
      <c r="AE48" s="380">
        <v>65</v>
      </c>
      <c r="AF48" s="380">
        <v>1</v>
      </c>
      <c r="AG48" s="380">
        <v>83</v>
      </c>
      <c r="AH48" s="380">
        <v>1</v>
      </c>
      <c r="AI48" s="387">
        <f t="shared" si="5"/>
        <v>71</v>
      </c>
      <c r="AJ48" s="380">
        <f t="shared" si="6"/>
        <v>3</v>
      </c>
      <c r="AK48" s="380">
        <v>0</v>
      </c>
      <c r="AL48" s="380"/>
      <c r="AM48" s="380"/>
      <c r="AN48" s="380">
        <f t="shared" si="7"/>
        <v>3</v>
      </c>
      <c r="AO48" s="392"/>
      <c r="AP48" s="393">
        <v>1604</v>
      </c>
      <c r="AQ48" s="393">
        <v>200</v>
      </c>
      <c r="AR48" s="393">
        <f t="shared" si="3"/>
        <v>80</v>
      </c>
      <c r="AS48" s="394"/>
      <c r="AT48" s="392"/>
      <c r="AU48" s="395"/>
    </row>
    <row r="49" customFormat="1" ht="25" customHeight="1" spans="1:47">
      <c r="A49" s="286">
        <v>109</v>
      </c>
      <c r="B49" s="296"/>
      <c r="C49" s="276">
        <v>48</v>
      </c>
      <c r="D49" s="283" t="s">
        <v>101</v>
      </c>
      <c r="E49" s="288" t="s">
        <v>1775</v>
      </c>
      <c r="F49" s="279">
        <v>1</v>
      </c>
      <c r="G49" s="285" t="s">
        <v>650</v>
      </c>
      <c r="H49" s="280">
        <v>15</v>
      </c>
      <c r="I49" s="277" t="s">
        <v>1193</v>
      </c>
      <c r="J49" s="277">
        <v>8000</v>
      </c>
      <c r="K49" s="277" t="s">
        <v>1841</v>
      </c>
      <c r="L49" s="277" t="s">
        <v>1195</v>
      </c>
      <c r="M49" s="312" t="s">
        <v>1196</v>
      </c>
      <c r="N49" s="309">
        <v>1300</v>
      </c>
      <c r="O49" s="309">
        <v>260</v>
      </c>
      <c r="P49" s="330">
        <v>1300</v>
      </c>
      <c r="Q49" s="345">
        <v>260</v>
      </c>
      <c r="R49" s="342" t="s">
        <v>80</v>
      </c>
      <c r="S49" s="373">
        <v>44063</v>
      </c>
      <c r="T49" s="373">
        <v>44792</v>
      </c>
      <c r="U49" s="330" t="s">
        <v>1197</v>
      </c>
      <c r="V49" s="345" t="s">
        <v>1198</v>
      </c>
      <c r="W49" s="345" t="s">
        <v>1199</v>
      </c>
      <c r="X49" s="345" t="s">
        <v>1200</v>
      </c>
      <c r="Y49" s="345" t="s">
        <v>169</v>
      </c>
      <c r="Z49" s="345" t="s">
        <v>1201</v>
      </c>
      <c r="AA49" s="379">
        <v>75</v>
      </c>
      <c r="AB49" s="379">
        <v>1</v>
      </c>
      <c r="AC49" s="379">
        <v>75</v>
      </c>
      <c r="AD49" s="379">
        <v>1</v>
      </c>
      <c r="AE49" s="379">
        <v>77</v>
      </c>
      <c r="AF49" s="379">
        <v>1</v>
      </c>
      <c r="AG49" s="379">
        <v>90</v>
      </c>
      <c r="AH49" s="379">
        <v>1</v>
      </c>
      <c r="AI49" s="386">
        <f t="shared" si="5"/>
        <v>79.25</v>
      </c>
      <c r="AJ49" s="379">
        <f t="shared" si="6"/>
        <v>4</v>
      </c>
      <c r="AK49" s="379">
        <v>1</v>
      </c>
      <c r="AL49" s="379"/>
      <c r="AM49" s="379"/>
      <c r="AN49" s="379">
        <f t="shared" si="7"/>
        <v>5</v>
      </c>
      <c r="AO49" s="392"/>
      <c r="AP49" s="393">
        <v>1146</v>
      </c>
      <c r="AQ49" s="393">
        <v>200</v>
      </c>
      <c r="AR49" s="393">
        <f t="shared" si="3"/>
        <v>80</v>
      </c>
      <c r="AS49" s="394"/>
      <c r="AT49" s="392"/>
      <c r="AU49" s="395"/>
    </row>
    <row r="50" customFormat="1" ht="25" customHeight="1" spans="1:47">
      <c r="A50" s="286">
        <v>120</v>
      </c>
      <c r="B50" s="304">
        <v>0.40625</v>
      </c>
      <c r="C50" s="276">
        <v>49</v>
      </c>
      <c r="D50" s="301" t="s">
        <v>190</v>
      </c>
      <c r="E50" s="305" t="s">
        <v>1775</v>
      </c>
      <c r="F50" s="279">
        <v>0</v>
      </c>
      <c r="G50" s="277" t="s">
        <v>260</v>
      </c>
      <c r="H50" s="280">
        <v>6</v>
      </c>
      <c r="I50" s="277" t="s">
        <v>345</v>
      </c>
      <c r="J50" s="277">
        <v>1190</v>
      </c>
      <c r="K50" s="277" t="s">
        <v>1842</v>
      </c>
      <c r="L50" s="277" t="s">
        <v>347</v>
      </c>
      <c r="M50" s="291" t="s">
        <v>348</v>
      </c>
      <c r="N50" s="309">
        <v>1600</v>
      </c>
      <c r="O50" s="309">
        <v>300</v>
      </c>
      <c r="P50" s="310">
        <v>1600</v>
      </c>
      <c r="Q50" s="339">
        <v>300</v>
      </c>
      <c r="R50" s="340"/>
      <c r="S50" s="277">
        <v>20210101</v>
      </c>
      <c r="T50" s="277">
        <v>20221231</v>
      </c>
      <c r="U50" s="310"/>
      <c r="V50" s="339"/>
      <c r="W50" s="339" t="s">
        <v>351</v>
      </c>
      <c r="X50" s="339">
        <v>13601623619</v>
      </c>
      <c r="Y50" s="339" t="s">
        <v>169</v>
      </c>
      <c r="Z50" s="339"/>
      <c r="AA50" s="379">
        <v>56</v>
      </c>
      <c r="AB50" s="379">
        <v>0</v>
      </c>
      <c r="AC50" s="379">
        <v>71</v>
      </c>
      <c r="AD50" s="379">
        <v>1</v>
      </c>
      <c r="AE50" s="379">
        <v>80</v>
      </c>
      <c r="AF50" s="379">
        <v>1</v>
      </c>
      <c r="AG50" s="379">
        <v>80</v>
      </c>
      <c r="AH50" s="379">
        <v>1</v>
      </c>
      <c r="AI50" s="386">
        <f t="shared" si="5"/>
        <v>71.75</v>
      </c>
      <c r="AJ50" s="379">
        <f t="shared" si="6"/>
        <v>3</v>
      </c>
      <c r="AK50" s="379">
        <v>1</v>
      </c>
      <c r="AL50" s="379"/>
      <c r="AM50" s="379"/>
      <c r="AN50" s="379">
        <f t="shared" si="7"/>
        <v>4</v>
      </c>
      <c r="AO50" s="390"/>
      <c r="AP50" s="393">
        <v>1112</v>
      </c>
      <c r="AQ50" s="393">
        <v>200</v>
      </c>
      <c r="AR50" s="393">
        <f t="shared" si="3"/>
        <v>80</v>
      </c>
      <c r="AS50" s="394"/>
      <c r="AT50" s="392"/>
      <c r="AU50" s="395"/>
    </row>
    <row r="51" customFormat="1" ht="25" customHeight="1" spans="1:47">
      <c r="A51" s="274">
        <v>116</v>
      </c>
      <c r="B51" s="298">
        <v>0.416666666666667</v>
      </c>
      <c r="C51" s="276">
        <v>50</v>
      </c>
      <c r="D51" s="277" t="s">
        <v>71</v>
      </c>
      <c r="E51" s="306" t="s">
        <v>1775</v>
      </c>
      <c r="F51" s="279">
        <v>1</v>
      </c>
      <c r="G51" s="277" t="s">
        <v>260</v>
      </c>
      <c r="H51" s="291">
        <v>2</v>
      </c>
      <c r="I51" s="277" t="s">
        <v>261</v>
      </c>
      <c r="J51" s="324">
        <v>12000</v>
      </c>
      <c r="K51" s="324">
        <v>40115.4</v>
      </c>
      <c r="L51" s="277" t="s">
        <v>265</v>
      </c>
      <c r="M51" s="291" t="s">
        <v>266</v>
      </c>
      <c r="N51" s="309">
        <v>1380</v>
      </c>
      <c r="O51" s="309">
        <v>240</v>
      </c>
      <c r="P51" s="325">
        <v>1380</v>
      </c>
      <c r="Q51" s="339">
        <v>240</v>
      </c>
      <c r="R51" s="361" t="s">
        <v>80</v>
      </c>
      <c r="S51" s="324" t="s">
        <v>81</v>
      </c>
      <c r="T51" s="324" t="s">
        <v>147</v>
      </c>
      <c r="U51" s="310" t="s">
        <v>267</v>
      </c>
      <c r="V51" s="349" t="s">
        <v>268</v>
      </c>
      <c r="W51" s="339" t="s">
        <v>269</v>
      </c>
      <c r="X51" s="339">
        <v>18701903612</v>
      </c>
      <c r="Y51" s="339" t="s">
        <v>270</v>
      </c>
      <c r="Z51" s="511" t="s">
        <v>271</v>
      </c>
      <c r="AA51" s="379">
        <v>78</v>
      </c>
      <c r="AB51" s="379">
        <v>1</v>
      </c>
      <c r="AC51" s="379">
        <v>83</v>
      </c>
      <c r="AD51" s="379">
        <v>1</v>
      </c>
      <c r="AE51" s="379">
        <v>80</v>
      </c>
      <c r="AF51" s="379">
        <v>1</v>
      </c>
      <c r="AG51" s="379">
        <v>80</v>
      </c>
      <c r="AH51" s="379">
        <v>1</v>
      </c>
      <c r="AI51" s="386">
        <f t="shared" si="5"/>
        <v>80.25</v>
      </c>
      <c r="AJ51" s="379">
        <f t="shared" si="6"/>
        <v>4</v>
      </c>
      <c r="AK51" s="379">
        <v>1</v>
      </c>
      <c r="AL51" s="379"/>
      <c r="AM51" s="379">
        <v>1</v>
      </c>
      <c r="AN51" s="379">
        <f t="shared" si="7"/>
        <v>6</v>
      </c>
      <c r="AO51" s="390"/>
      <c r="AP51" s="393">
        <v>1020</v>
      </c>
      <c r="AQ51" s="393">
        <v>200</v>
      </c>
      <c r="AR51" s="393">
        <f t="shared" si="3"/>
        <v>80</v>
      </c>
      <c r="AS51" s="394"/>
      <c r="AT51" s="392"/>
      <c r="AU51" s="395"/>
    </row>
    <row r="52" customFormat="1" ht="25" customHeight="1" spans="1:47">
      <c r="A52" s="274">
        <v>118</v>
      </c>
      <c r="B52" s="298">
        <v>0.427083333333333</v>
      </c>
      <c r="C52" s="276">
        <v>51</v>
      </c>
      <c r="D52" s="277" t="s">
        <v>71</v>
      </c>
      <c r="E52" s="306" t="s">
        <v>1775</v>
      </c>
      <c r="F52" s="279">
        <v>0</v>
      </c>
      <c r="G52" s="277" t="s">
        <v>260</v>
      </c>
      <c r="H52" s="291">
        <v>4</v>
      </c>
      <c r="I52" s="277" t="s">
        <v>272</v>
      </c>
      <c r="J52" s="277">
        <v>68000</v>
      </c>
      <c r="K52" s="277" t="s">
        <v>1843</v>
      </c>
      <c r="L52" s="277" t="s">
        <v>274</v>
      </c>
      <c r="M52" s="291" t="s">
        <v>275</v>
      </c>
      <c r="N52" s="309">
        <v>3522</v>
      </c>
      <c r="O52" s="309">
        <v>600</v>
      </c>
      <c r="P52" s="310">
        <v>3522</v>
      </c>
      <c r="Q52" s="376">
        <v>600</v>
      </c>
      <c r="R52" s="340" t="s">
        <v>80</v>
      </c>
      <c r="S52" s="277">
        <v>20200701</v>
      </c>
      <c r="T52" s="277">
        <v>20220631</v>
      </c>
      <c r="U52" s="310" t="s">
        <v>276</v>
      </c>
      <c r="V52" s="339" t="s">
        <v>277</v>
      </c>
      <c r="W52" s="339" t="s">
        <v>278</v>
      </c>
      <c r="X52" s="339">
        <v>18101813590</v>
      </c>
      <c r="Y52" s="339" t="s">
        <v>169</v>
      </c>
      <c r="Z52" s="345" t="s">
        <v>279</v>
      </c>
      <c r="AA52" s="379">
        <v>79</v>
      </c>
      <c r="AB52" s="379">
        <v>1</v>
      </c>
      <c r="AC52" s="379">
        <v>81</v>
      </c>
      <c r="AD52" s="379">
        <v>1</v>
      </c>
      <c r="AE52" s="379">
        <v>86</v>
      </c>
      <c r="AF52" s="379">
        <v>1</v>
      </c>
      <c r="AG52" s="379">
        <v>82</v>
      </c>
      <c r="AH52" s="379">
        <v>1</v>
      </c>
      <c r="AI52" s="386">
        <f t="shared" si="5"/>
        <v>82</v>
      </c>
      <c r="AJ52" s="379">
        <f t="shared" si="6"/>
        <v>4</v>
      </c>
      <c r="AK52" s="379"/>
      <c r="AL52" s="379"/>
      <c r="AM52" s="379"/>
      <c r="AN52" s="379">
        <f t="shared" si="7"/>
        <v>4</v>
      </c>
      <c r="AO52" s="390"/>
      <c r="AP52" s="393">
        <v>2893</v>
      </c>
      <c r="AQ52" s="393">
        <v>200</v>
      </c>
      <c r="AR52" s="393">
        <f t="shared" si="3"/>
        <v>80</v>
      </c>
      <c r="AS52" s="394"/>
      <c r="AT52" s="392"/>
      <c r="AU52" s="395"/>
    </row>
    <row r="53" customFormat="1" ht="25" customHeight="1" spans="1:47">
      <c r="A53" s="286">
        <v>123</v>
      </c>
      <c r="B53" s="296"/>
      <c r="C53" s="276">
        <v>52</v>
      </c>
      <c r="D53" s="277" t="s">
        <v>280</v>
      </c>
      <c r="E53" s="278" t="s">
        <v>1775</v>
      </c>
      <c r="F53" s="279">
        <v>1</v>
      </c>
      <c r="G53" s="277" t="s">
        <v>260</v>
      </c>
      <c r="H53" s="280">
        <v>9</v>
      </c>
      <c r="I53" s="277" t="s">
        <v>1326</v>
      </c>
      <c r="J53" s="277">
        <v>35000</v>
      </c>
      <c r="K53" s="277" t="s">
        <v>1844</v>
      </c>
      <c r="L53" s="277" t="s">
        <v>1329</v>
      </c>
      <c r="M53" s="291" t="s">
        <v>1330</v>
      </c>
      <c r="N53" s="309">
        <v>1800</v>
      </c>
      <c r="O53" s="309">
        <v>300</v>
      </c>
      <c r="P53" s="310">
        <v>1800</v>
      </c>
      <c r="Q53" s="339">
        <v>300</v>
      </c>
      <c r="R53" s="340" t="s">
        <v>80</v>
      </c>
      <c r="S53" s="277" t="s">
        <v>81</v>
      </c>
      <c r="T53" s="277" t="s">
        <v>745</v>
      </c>
      <c r="U53" s="310" t="s">
        <v>1331</v>
      </c>
      <c r="V53" s="339" t="s">
        <v>1332</v>
      </c>
      <c r="W53" s="339" t="s">
        <v>1333</v>
      </c>
      <c r="X53" s="339">
        <v>17321338150</v>
      </c>
      <c r="Y53" s="339" t="s">
        <v>169</v>
      </c>
      <c r="Z53" s="345" t="s">
        <v>1334</v>
      </c>
      <c r="AA53" s="379">
        <v>90</v>
      </c>
      <c r="AB53" s="379">
        <v>1</v>
      </c>
      <c r="AC53" s="379">
        <v>70</v>
      </c>
      <c r="AD53" s="379">
        <v>1</v>
      </c>
      <c r="AE53" s="379">
        <v>84</v>
      </c>
      <c r="AF53" s="379">
        <v>1</v>
      </c>
      <c r="AG53" s="379">
        <v>80</v>
      </c>
      <c r="AH53" s="379">
        <v>1</v>
      </c>
      <c r="AI53" s="386">
        <f t="shared" si="5"/>
        <v>81</v>
      </c>
      <c r="AJ53" s="379">
        <f t="shared" si="6"/>
        <v>4</v>
      </c>
      <c r="AK53" s="379">
        <v>0</v>
      </c>
      <c r="AL53" s="379"/>
      <c r="AM53" s="379"/>
      <c r="AN53" s="379">
        <f t="shared" si="7"/>
        <v>4</v>
      </c>
      <c r="AO53" s="392"/>
      <c r="AP53" s="393">
        <v>1343</v>
      </c>
      <c r="AQ53" s="393">
        <v>200</v>
      </c>
      <c r="AR53" s="393">
        <f t="shared" si="3"/>
        <v>80</v>
      </c>
      <c r="AS53" s="394"/>
      <c r="AT53" s="392"/>
      <c r="AU53" s="395"/>
    </row>
    <row r="54" customFormat="1" ht="25" customHeight="1" spans="1:47">
      <c r="A54" s="286">
        <v>126</v>
      </c>
      <c r="B54" s="296"/>
      <c r="C54" s="276">
        <v>53</v>
      </c>
      <c r="D54" s="277" t="s">
        <v>280</v>
      </c>
      <c r="E54" s="278" t="s">
        <v>1775</v>
      </c>
      <c r="F54" s="279">
        <v>0</v>
      </c>
      <c r="G54" s="277" t="s">
        <v>260</v>
      </c>
      <c r="H54" s="289">
        <v>12</v>
      </c>
      <c r="I54" s="277" t="s">
        <v>1356</v>
      </c>
      <c r="J54" s="277">
        <v>2457.1429</v>
      </c>
      <c r="K54" s="277" t="s">
        <v>1845</v>
      </c>
      <c r="L54" s="277" t="s">
        <v>1358</v>
      </c>
      <c r="M54" s="294" t="s">
        <v>1359</v>
      </c>
      <c r="N54" s="309">
        <v>1880</v>
      </c>
      <c r="O54" s="309">
        <v>300</v>
      </c>
      <c r="P54" s="320">
        <v>1880</v>
      </c>
      <c r="Q54" s="365">
        <v>300</v>
      </c>
      <c r="R54" s="355" t="s">
        <v>80</v>
      </c>
      <c r="S54" s="277">
        <v>20200701</v>
      </c>
      <c r="T54" s="277">
        <v>20220630</v>
      </c>
      <c r="U54" s="320" t="s">
        <v>1360</v>
      </c>
      <c r="V54" s="365" t="s">
        <v>1361</v>
      </c>
      <c r="W54" s="365" t="s">
        <v>1362</v>
      </c>
      <c r="X54" s="365" t="s">
        <v>1363</v>
      </c>
      <c r="Y54" s="365" t="s">
        <v>1364</v>
      </c>
      <c r="Z54" s="348" t="s">
        <v>1365</v>
      </c>
      <c r="AA54" s="380">
        <v>80</v>
      </c>
      <c r="AB54" s="380">
        <v>1</v>
      </c>
      <c r="AC54" s="380">
        <v>55</v>
      </c>
      <c r="AD54" s="380">
        <v>0</v>
      </c>
      <c r="AE54" s="380">
        <v>56</v>
      </c>
      <c r="AF54" s="380">
        <v>0</v>
      </c>
      <c r="AG54" s="380">
        <v>58</v>
      </c>
      <c r="AH54" s="380">
        <v>0</v>
      </c>
      <c r="AI54" s="387">
        <f t="shared" si="5"/>
        <v>62.25</v>
      </c>
      <c r="AJ54" s="380">
        <f t="shared" si="6"/>
        <v>1</v>
      </c>
      <c r="AK54" s="380">
        <v>1</v>
      </c>
      <c r="AL54" s="380"/>
      <c r="AM54" s="380">
        <v>1</v>
      </c>
      <c r="AN54" s="380">
        <f t="shared" si="7"/>
        <v>3</v>
      </c>
      <c r="AO54" s="392"/>
      <c r="AP54" s="393">
        <v>1270</v>
      </c>
      <c r="AQ54" s="393">
        <v>200</v>
      </c>
      <c r="AR54" s="393">
        <f t="shared" si="3"/>
        <v>80</v>
      </c>
      <c r="AS54" s="394"/>
      <c r="AT54" s="392"/>
      <c r="AU54" s="395"/>
    </row>
    <row r="55" customFormat="1" ht="25" customHeight="1" spans="1:47">
      <c r="A55" s="286">
        <v>115</v>
      </c>
      <c r="B55" s="296"/>
      <c r="C55" s="276">
        <v>54</v>
      </c>
      <c r="D55" s="283" t="s">
        <v>127</v>
      </c>
      <c r="E55" s="288" t="s">
        <v>1775</v>
      </c>
      <c r="F55" s="279">
        <v>1</v>
      </c>
      <c r="G55" s="277" t="s">
        <v>260</v>
      </c>
      <c r="H55" s="280">
        <v>1</v>
      </c>
      <c r="I55" s="277" t="s">
        <v>1248</v>
      </c>
      <c r="J55" s="277">
        <v>10000</v>
      </c>
      <c r="K55" s="277" t="s">
        <v>1846</v>
      </c>
      <c r="L55" s="277" t="s">
        <v>1250</v>
      </c>
      <c r="M55" s="291" t="s">
        <v>1251</v>
      </c>
      <c r="N55" s="309">
        <v>1459</v>
      </c>
      <c r="O55" s="309">
        <v>280</v>
      </c>
      <c r="P55" s="310">
        <v>1459</v>
      </c>
      <c r="Q55" s="339">
        <v>280</v>
      </c>
      <c r="R55" s="340" t="s">
        <v>80</v>
      </c>
      <c r="S55" s="283">
        <v>20201001</v>
      </c>
      <c r="T55" s="283">
        <v>20220930</v>
      </c>
      <c r="U55" s="310" t="s">
        <v>1252</v>
      </c>
      <c r="V55" s="339" t="s">
        <v>1253</v>
      </c>
      <c r="W55" s="339" t="s">
        <v>1254</v>
      </c>
      <c r="X55" s="339" t="s">
        <v>1255</v>
      </c>
      <c r="Y55" s="339" t="s">
        <v>169</v>
      </c>
      <c r="Z55" s="345" t="s">
        <v>1256</v>
      </c>
      <c r="AA55" s="379">
        <v>65</v>
      </c>
      <c r="AB55" s="379">
        <v>1</v>
      </c>
      <c r="AC55" s="379">
        <v>70</v>
      </c>
      <c r="AD55" s="379">
        <v>1</v>
      </c>
      <c r="AE55" s="379">
        <v>82</v>
      </c>
      <c r="AF55" s="379">
        <v>1</v>
      </c>
      <c r="AG55" s="379">
        <v>88</v>
      </c>
      <c r="AH55" s="379">
        <v>1</v>
      </c>
      <c r="AI55" s="386">
        <f t="shared" si="5"/>
        <v>76.25</v>
      </c>
      <c r="AJ55" s="379">
        <f t="shared" si="6"/>
        <v>4</v>
      </c>
      <c r="AK55" s="379">
        <v>1</v>
      </c>
      <c r="AL55" s="379"/>
      <c r="AM55" s="379">
        <v>1</v>
      </c>
      <c r="AN55" s="379">
        <f t="shared" si="7"/>
        <v>6</v>
      </c>
      <c r="AO55" s="392"/>
      <c r="AP55" s="393">
        <v>1118</v>
      </c>
      <c r="AQ55" s="393">
        <v>200</v>
      </c>
      <c r="AR55" s="393">
        <f t="shared" si="3"/>
        <v>80</v>
      </c>
      <c r="AS55" s="394"/>
      <c r="AT55" s="392"/>
      <c r="AU55" s="395"/>
    </row>
    <row r="56" customFormat="1" ht="25" customHeight="1" spans="1:47">
      <c r="A56" s="286">
        <v>117</v>
      </c>
      <c r="B56" s="296"/>
      <c r="C56" s="276">
        <v>55</v>
      </c>
      <c r="D56" s="283" t="s">
        <v>127</v>
      </c>
      <c r="E56" s="288" t="s">
        <v>1775</v>
      </c>
      <c r="F56" s="279">
        <v>1</v>
      </c>
      <c r="G56" s="277" t="s">
        <v>260</v>
      </c>
      <c r="H56" s="280">
        <v>3</v>
      </c>
      <c r="I56" s="277" t="s">
        <v>1266</v>
      </c>
      <c r="J56" s="277">
        <v>3000</v>
      </c>
      <c r="K56" s="277" t="s">
        <v>1847</v>
      </c>
      <c r="L56" s="277" t="s">
        <v>1269</v>
      </c>
      <c r="M56" s="291" t="s">
        <v>1270</v>
      </c>
      <c r="N56" s="309">
        <v>1600</v>
      </c>
      <c r="O56" s="309">
        <v>300</v>
      </c>
      <c r="P56" s="310">
        <v>1600</v>
      </c>
      <c r="Q56" s="339">
        <v>300</v>
      </c>
      <c r="R56" s="340" t="s">
        <v>80</v>
      </c>
      <c r="S56" s="283" t="s">
        <v>1271</v>
      </c>
      <c r="T56" s="283">
        <v>20221231</v>
      </c>
      <c r="U56" s="310" t="s">
        <v>1272</v>
      </c>
      <c r="V56" s="339" t="s">
        <v>1273</v>
      </c>
      <c r="W56" s="339" t="s">
        <v>1274</v>
      </c>
      <c r="X56" s="339" t="s">
        <v>1275</v>
      </c>
      <c r="Y56" s="339" t="s">
        <v>169</v>
      </c>
      <c r="Z56" s="345" t="s">
        <v>1276</v>
      </c>
      <c r="AA56" s="379">
        <v>65</v>
      </c>
      <c r="AB56" s="379">
        <v>1</v>
      </c>
      <c r="AC56" s="379">
        <v>56</v>
      </c>
      <c r="AD56" s="379">
        <v>0</v>
      </c>
      <c r="AE56" s="379">
        <v>85</v>
      </c>
      <c r="AF56" s="379">
        <v>1</v>
      </c>
      <c r="AG56" s="379">
        <v>63</v>
      </c>
      <c r="AH56" s="379">
        <v>1</v>
      </c>
      <c r="AI56" s="386">
        <f t="shared" si="5"/>
        <v>67.25</v>
      </c>
      <c r="AJ56" s="379">
        <f t="shared" si="6"/>
        <v>3</v>
      </c>
      <c r="AK56" s="379">
        <v>1</v>
      </c>
      <c r="AL56" s="379"/>
      <c r="AM56" s="379">
        <v>1</v>
      </c>
      <c r="AN56" s="379">
        <f t="shared" si="7"/>
        <v>5</v>
      </c>
      <c r="AO56" s="392"/>
      <c r="AP56" s="393">
        <v>1206</v>
      </c>
      <c r="AQ56" s="393">
        <v>200</v>
      </c>
      <c r="AR56" s="393">
        <f t="shared" si="3"/>
        <v>80</v>
      </c>
      <c r="AS56" s="394"/>
      <c r="AT56" s="392"/>
      <c r="AU56" s="395"/>
    </row>
    <row r="57" customFormat="1" ht="25" customHeight="1" spans="1:47">
      <c r="A57" s="286">
        <v>135</v>
      </c>
      <c r="B57" s="304">
        <v>0.4375</v>
      </c>
      <c r="C57" s="276">
        <v>56</v>
      </c>
      <c r="D57" s="301" t="s">
        <v>190</v>
      </c>
      <c r="E57" s="305" t="s">
        <v>1775</v>
      </c>
      <c r="F57" s="279">
        <v>0</v>
      </c>
      <c r="G57" s="277" t="s">
        <v>404</v>
      </c>
      <c r="H57" s="280">
        <v>9</v>
      </c>
      <c r="I57" s="277" t="s">
        <v>589</v>
      </c>
      <c r="J57" s="277">
        <v>10000</v>
      </c>
      <c r="K57" s="277" t="s">
        <v>1848</v>
      </c>
      <c r="L57" s="277" t="s">
        <v>591</v>
      </c>
      <c r="M57" s="291" t="s">
        <v>592</v>
      </c>
      <c r="N57" s="309" t="s">
        <v>1849</v>
      </c>
      <c r="O57" s="309" t="s">
        <v>1850</v>
      </c>
      <c r="P57" s="310">
        <v>3600</v>
      </c>
      <c r="Q57" s="339">
        <v>600</v>
      </c>
      <c r="R57" s="340"/>
      <c r="S57" s="277">
        <v>20200701</v>
      </c>
      <c r="T57" s="277">
        <v>20220601</v>
      </c>
      <c r="U57" s="310"/>
      <c r="V57" s="339"/>
      <c r="W57" s="339" t="s">
        <v>595</v>
      </c>
      <c r="X57" s="339" t="s">
        <v>596</v>
      </c>
      <c r="Y57" s="339" t="s">
        <v>169</v>
      </c>
      <c r="Z57" s="339"/>
      <c r="AA57" s="379">
        <v>82</v>
      </c>
      <c r="AB57" s="379">
        <v>1</v>
      </c>
      <c r="AC57" s="379">
        <v>74</v>
      </c>
      <c r="AD57" s="379">
        <v>1</v>
      </c>
      <c r="AE57" s="379">
        <v>60</v>
      </c>
      <c r="AF57" s="379">
        <v>0</v>
      </c>
      <c r="AG57" s="379">
        <v>75</v>
      </c>
      <c r="AH57" s="379">
        <v>1</v>
      </c>
      <c r="AI57" s="386">
        <f t="shared" si="5"/>
        <v>72.75</v>
      </c>
      <c r="AJ57" s="379">
        <f t="shared" si="6"/>
        <v>3</v>
      </c>
      <c r="AK57" s="379">
        <v>1</v>
      </c>
      <c r="AL57" s="379"/>
      <c r="AM57" s="379"/>
      <c r="AN57" s="379">
        <f t="shared" si="7"/>
        <v>4</v>
      </c>
      <c r="AO57" s="390"/>
      <c r="AP57" s="393">
        <v>2340</v>
      </c>
      <c r="AQ57" s="393">
        <v>200</v>
      </c>
      <c r="AR57" s="393">
        <f t="shared" si="3"/>
        <v>80</v>
      </c>
      <c r="AS57" s="394"/>
      <c r="AT57" s="392"/>
      <c r="AU57" s="395"/>
    </row>
    <row r="58" customFormat="1" ht="25" customHeight="1" spans="1:47">
      <c r="A58" s="286">
        <v>133</v>
      </c>
      <c r="B58" s="296">
        <v>0.4375</v>
      </c>
      <c r="C58" s="276">
        <v>57</v>
      </c>
      <c r="D58" s="277" t="s">
        <v>215</v>
      </c>
      <c r="E58" s="278" t="s">
        <v>1775</v>
      </c>
      <c r="F58" s="279">
        <v>1</v>
      </c>
      <c r="G58" s="277" t="s">
        <v>404</v>
      </c>
      <c r="H58" s="280">
        <v>7</v>
      </c>
      <c r="I58" s="277" t="s">
        <v>413</v>
      </c>
      <c r="J58" s="277">
        <v>48640.5</v>
      </c>
      <c r="K58" s="277" t="s">
        <v>1851</v>
      </c>
      <c r="L58" s="277" t="s">
        <v>415</v>
      </c>
      <c r="M58" s="291" t="s">
        <v>416</v>
      </c>
      <c r="N58" s="309">
        <v>1268</v>
      </c>
      <c r="O58" s="309">
        <v>253.6</v>
      </c>
      <c r="P58" s="310">
        <v>1268</v>
      </c>
      <c r="Q58" s="339">
        <v>253.6</v>
      </c>
      <c r="R58" s="340" t="s">
        <v>80</v>
      </c>
      <c r="S58" s="277">
        <v>20210101</v>
      </c>
      <c r="T58" s="277">
        <v>20221231</v>
      </c>
      <c r="U58" s="310" t="s">
        <v>417</v>
      </c>
      <c r="V58" s="339" t="s">
        <v>418</v>
      </c>
      <c r="W58" s="339" t="s">
        <v>419</v>
      </c>
      <c r="X58" s="339" t="s">
        <v>420</v>
      </c>
      <c r="Y58" s="339" t="s">
        <v>169</v>
      </c>
      <c r="Z58" s="345" t="s">
        <v>421</v>
      </c>
      <c r="AA58" s="379">
        <v>61</v>
      </c>
      <c r="AB58" s="379">
        <v>1</v>
      </c>
      <c r="AC58" s="379">
        <v>80</v>
      </c>
      <c r="AD58" s="379">
        <v>1</v>
      </c>
      <c r="AE58" s="379">
        <v>72</v>
      </c>
      <c r="AF58" s="379">
        <v>0</v>
      </c>
      <c r="AG58" s="379">
        <v>75</v>
      </c>
      <c r="AH58" s="379">
        <v>1</v>
      </c>
      <c r="AI58" s="386">
        <f t="shared" si="5"/>
        <v>72</v>
      </c>
      <c r="AJ58" s="379">
        <f t="shared" si="6"/>
        <v>3</v>
      </c>
      <c r="AK58" s="379">
        <v>1</v>
      </c>
      <c r="AL58" s="379"/>
      <c r="AM58" s="379"/>
      <c r="AN58" s="379">
        <f t="shared" si="7"/>
        <v>4</v>
      </c>
      <c r="AO58" s="392"/>
      <c r="AP58" s="393">
        <v>1030</v>
      </c>
      <c r="AQ58" s="393">
        <v>200</v>
      </c>
      <c r="AR58" s="393">
        <f t="shared" si="3"/>
        <v>80</v>
      </c>
      <c r="AS58" s="394"/>
      <c r="AT58" s="392"/>
      <c r="AU58" s="395"/>
    </row>
    <row r="59" customFormat="1" ht="25" customHeight="1" spans="1:47">
      <c r="A59" s="286">
        <v>128</v>
      </c>
      <c r="B59" s="296">
        <v>0.427083333333333</v>
      </c>
      <c r="C59" s="276">
        <v>58</v>
      </c>
      <c r="D59" s="277" t="s">
        <v>215</v>
      </c>
      <c r="E59" s="278" t="s">
        <v>1775</v>
      </c>
      <c r="F59" s="279">
        <v>0</v>
      </c>
      <c r="G59" s="277" t="s">
        <v>404</v>
      </c>
      <c r="H59" s="280">
        <v>2</v>
      </c>
      <c r="I59" s="277" t="s">
        <v>405</v>
      </c>
      <c r="J59" s="277">
        <v>1000</v>
      </c>
      <c r="K59" s="277" t="s">
        <v>1852</v>
      </c>
      <c r="L59" s="277" t="s">
        <v>407</v>
      </c>
      <c r="M59" s="291" t="s">
        <v>408</v>
      </c>
      <c r="N59" s="309">
        <v>1284</v>
      </c>
      <c r="O59" s="309">
        <v>240</v>
      </c>
      <c r="P59" s="310">
        <v>1284</v>
      </c>
      <c r="Q59" s="339">
        <v>240</v>
      </c>
      <c r="R59" s="340" t="s">
        <v>80</v>
      </c>
      <c r="S59" s="277">
        <v>20210101</v>
      </c>
      <c r="T59" s="277">
        <v>20221231</v>
      </c>
      <c r="U59" s="310" t="s">
        <v>148</v>
      </c>
      <c r="V59" s="339" t="s">
        <v>409</v>
      </c>
      <c r="W59" s="339" t="s">
        <v>410</v>
      </c>
      <c r="X59" s="339" t="s">
        <v>411</v>
      </c>
      <c r="Y59" s="339" t="s">
        <v>169</v>
      </c>
      <c r="Z59" s="345" t="s">
        <v>412</v>
      </c>
      <c r="AA59" s="379">
        <v>62</v>
      </c>
      <c r="AB59" s="379">
        <v>1</v>
      </c>
      <c r="AC59" s="379">
        <v>56</v>
      </c>
      <c r="AD59" s="379">
        <v>0</v>
      </c>
      <c r="AE59" s="379">
        <v>78</v>
      </c>
      <c r="AF59" s="379">
        <v>1</v>
      </c>
      <c r="AG59" s="379">
        <v>55</v>
      </c>
      <c r="AH59" s="379">
        <v>0</v>
      </c>
      <c r="AI59" s="386">
        <f t="shared" si="5"/>
        <v>62.75</v>
      </c>
      <c r="AJ59" s="379">
        <f t="shared" si="6"/>
        <v>2</v>
      </c>
      <c r="AK59" s="379">
        <v>1</v>
      </c>
      <c r="AL59" s="379"/>
      <c r="AM59" s="379">
        <v>1</v>
      </c>
      <c r="AN59" s="379">
        <f t="shared" si="7"/>
        <v>4</v>
      </c>
      <c r="AO59" s="392"/>
      <c r="AP59" s="393">
        <v>1094</v>
      </c>
      <c r="AQ59" s="393">
        <v>200</v>
      </c>
      <c r="AR59" s="393">
        <f t="shared" si="3"/>
        <v>80</v>
      </c>
      <c r="AS59" s="394"/>
      <c r="AT59" s="392"/>
      <c r="AU59" s="395"/>
    </row>
    <row r="60" customFormat="1" ht="25" customHeight="1" spans="1:47">
      <c r="A60" s="286">
        <v>127</v>
      </c>
      <c r="B60" s="296">
        <v>0.583333333333333</v>
      </c>
      <c r="C60" s="276">
        <v>59</v>
      </c>
      <c r="D60" s="277" t="s">
        <v>291</v>
      </c>
      <c r="E60" s="307" t="s">
        <v>1775</v>
      </c>
      <c r="F60" s="279">
        <v>1</v>
      </c>
      <c r="G60" s="277" t="s">
        <v>404</v>
      </c>
      <c r="H60" s="280">
        <v>1</v>
      </c>
      <c r="I60" s="277" t="s">
        <v>1366</v>
      </c>
      <c r="J60" s="277">
        <v>5301.4361</v>
      </c>
      <c r="K60" s="277" t="s">
        <v>1853</v>
      </c>
      <c r="L60" s="277" t="s">
        <v>1368</v>
      </c>
      <c r="M60" s="326" t="s">
        <v>1369</v>
      </c>
      <c r="N60" s="319" t="s">
        <v>1784</v>
      </c>
      <c r="O60" s="319" t="s">
        <v>1785</v>
      </c>
      <c r="P60" s="310">
        <v>1800</v>
      </c>
      <c r="Q60" s="339">
        <v>300</v>
      </c>
      <c r="R60" s="340" t="s">
        <v>80</v>
      </c>
      <c r="S60" s="277">
        <v>20200801</v>
      </c>
      <c r="T60" s="352" t="s">
        <v>1854</v>
      </c>
      <c r="U60" s="362" t="s">
        <v>1370</v>
      </c>
      <c r="V60" s="363" t="s">
        <v>1371</v>
      </c>
      <c r="W60" s="363" t="s">
        <v>1372</v>
      </c>
      <c r="X60" s="363" t="s">
        <v>1373</v>
      </c>
      <c r="Y60" s="339" t="s">
        <v>1374</v>
      </c>
      <c r="Z60" s="370" t="s">
        <v>1375</v>
      </c>
      <c r="AA60" s="379">
        <v>80</v>
      </c>
      <c r="AB60" s="379">
        <v>1</v>
      </c>
      <c r="AC60" s="379">
        <v>85</v>
      </c>
      <c r="AD60" s="379">
        <v>1</v>
      </c>
      <c r="AE60" s="379">
        <v>59</v>
      </c>
      <c r="AF60" s="379">
        <v>0</v>
      </c>
      <c r="AG60" s="379">
        <v>82</v>
      </c>
      <c r="AH60" s="379">
        <v>1</v>
      </c>
      <c r="AI60" s="386">
        <f t="shared" si="5"/>
        <v>76.5</v>
      </c>
      <c r="AJ60" s="379">
        <f t="shared" si="6"/>
        <v>3</v>
      </c>
      <c r="AK60" s="379">
        <v>0</v>
      </c>
      <c r="AL60" s="379"/>
      <c r="AM60" s="379">
        <v>1</v>
      </c>
      <c r="AN60" s="379">
        <f t="shared" si="7"/>
        <v>4</v>
      </c>
      <c r="AO60" s="392"/>
      <c r="AP60" s="393">
        <v>1175</v>
      </c>
      <c r="AQ60" s="393">
        <v>200</v>
      </c>
      <c r="AR60" s="393">
        <f t="shared" si="3"/>
        <v>80</v>
      </c>
      <c r="AS60" s="394"/>
      <c r="AT60" s="392"/>
      <c r="AU60" s="395"/>
    </row>
    <row r="61" customFormat="1" ht="25" customHeight="1" spans="1:47">
      <c r="A61" s="286">
        <v>134</v>
      </c>
      <c r="B61" s="296"/>
      <c r="C61" s="276">
        <v>60</v>
      </c>
      <c r="D61" s="277" t="s">
        <v>332</v>
      </c>
      <c r="E61" s="278" t="s">
        <v>1775</v>
      </c>
      <c r="F61" s="279">
        <v>1</v>
      </c>
      <c r="G61" s="277" t="s">
        <v>404</v>
      </c>
      <c r="H61" s="280">
        <v>8</v>
      </c>
      <c r="I61" s="277" t="s">
        <v>1431</v>
      </c>
      <c r="J61" s="277">
        <v>3780.86</v>
      </c>
      <c r="K61" s="277" t="s">
        <v>1855</v>
      </c>
      <c r="L61" s="277" t="s">
        <v>1433</v>
      </c>
      <c r="M61" s="291" t="s">
        <v>1434</v>
      </c>
      <c r="N61" s="309">
        <v>1550</v>
      </c>
      <c r="O61" s="309">
        <v>300</v>
      </c>
      <c r="P61" s="310">
        <v>1550</v>
      </c>
      <c r="Q61" s="339">
        <v>300</v>
      </c>
      <c r="R61" s="340" t="s">
        <v>80</v>
      </c>
      <c r="S61" s="277">
        <v>20210101</v>
      </c>
      <c r="T61" s="277">
        <v>20221231</v>
      </c>
      <c r="U61" s="310" t="s">
        <v>1435</v>
      </c>
      <c r="V61" s="339" t="s">
        <v>1436</v>
      </c>
      <c r="W61" s="339" t="s">
        <v>1437</v>
      </c>
      <c r="X61" s="339" t="s">
        <v>1438</v>
      </c>
      <c r="Y61" s="339" t="s">
        <v>1439</v>
      </c>
      <c r="Z61" s="345" t="s">
        <v>1440</v>
      </c>
      <c r="AA61" s="379">
        <v>73</v>
      </c>
      <c r="AB61" s="379">
        <v>1</v>
      </c>
      <c r="AC61" s="379">
        <v>80</v>
      </c>
      <c r="AD61" s="379">
        <v>1</v>
      </c>
      <c r="AE61" s="379">
        <v>76</v>
      </c>
      <c r="AF61" s="379">
        <v>1</v>
      </c>
      <c r="AG61" s="379">
        <v>70</v>
      </c>
      <c r="AH61" s="379">
        <v>1</v>
      </c>
      <c r="AI61" s="386">
        <f t="shared" si="5"/>
        <v>74.75</v>
      </c>
      <c r="AJ61" s="379">
        <f t="shared" si="6"/>
        <v>4</v>
      </c>
      <c r="AK61" s="379">
        <v>1</v>
      </c>
      <c r="AL61" s="379"/>
      <c r="AM61" s="379"/>
      <c r="AN61" s="379">
        <f t="shared" si="7"/>
        <v>5</v>
      </c>
      <c r="AO61" s="392"/>
      <c r="AP61" s="393">
        <v>1242</v>
      </c>
      <c r="AQ61" s="393">
        <v>200</v>
      </c>
      <c r="AR61" s="393">
        <f t="shared" si="3"/>
        <v>80</v>
      </c>
      <c r="AS61" s="394"/>
      <c r="AT61" s="392"/>
      <c r="AU61" s="395"/>
    </row>
    <row r="62" customFormat="1" ht="25" customHeight="1" spans="1:47">
      <c r="A62" s="274">
        <v>129</v>
      </c>
      <c r="B62" s="296"/>
      <c r="C62" s="276">
        <v>61</v>
      </c>
      <c r="D62" s="283" t="s">
        <v>116</v>
      </c>
      <c r="E62" s="288" t="s">
        <v>1775</v>
      </c>
      <c r="F62" s="279">
        <v>1</v>
      </c>
      <c r="G62" s="277" t="s">
        <v>404</v>
      </c>
      <c r="H62" s="280">
        <v>3</v>
      </c>
      <c r="I62" s="277" t="s">
        <v>1385</v>
      </c>
      <c r="J62" s="277">
        <v>115264</v>
      </c>
      <c r="K62" s="277" t="s">
        <v>1856</v>
      </c>
      <c r="L62" s="277" t="s">
        <v>1387</v>
      </c>
      <c r="M62" s="291" t="s">
        <v>1388</v>
      </c>
      <c r="N62" s="309" t="s">
        <v>1784</v>
      </c>
      <c r="O62" s="309" t="s">
        <v>1785</v>
      </c>
      <c r="P62" s="310">
        <v>1800</v>
      </c>
      <c r="Q62" s="339">
        <v>300</v>
      </c>
      <c r="R62" s="340" t="s">
        <v>80</v>
      </c>
      <c r="S62" s="277">
        <v>20200601</v>
      </c>
      <c r="T62" s="277">
        <v>20220531</v>
      </c>
      <c r="U62" s="310" t="s">
        <v>1389</v>
      </c>
      <c r="V62" s="339" t="s">
        <v>1390</v>
      </c>
      <c r="W62" s="339" t="s">
        <v>1391</v>
      </c>
      <c r="X62" s="339" t="s">
        <v>1392</v>
      </c>
      <c r="Y62" s="339" t="s">
        <v>169</v>
      </c>
      <c r="Z62" s="345" t="s">
        <v>1393</v>
      </c>
      <c r="AA62" s="379">
        <v>82</v>
      </c>
      <c r="AB62" s="379">
        <v>1</v>
      </c>
      <c r="AC62" s="379">
        <v>84</v>
      </c>
      <c r="AD62" s="379">
        <v>1</v>
      </c>
      <c r="AE62" s="379">
        <v>80</v>
      </c>
      <c r="AF62" s="379">
        <v>1</v>
      </c>
      <c r="AG62" s="379">
        <v>78</v>
      </c>
      <c r="AH62" s="379">
        <v>1</v>
      </c>
      <c r="AI62" s="386">
        <f t="shared" si="5"/>
        <v>81</v>
      </c>
      <c r="AJ62" s="379">
        <f t="shared" si="6"/>
        <v>4</v>
      </c>
      <c r="AK62" s="379">
        <v>0</v>
      </c>
      <c r="AL62" s="379"/>
      <c r="AM62" s="379">
        <v>1</v>
      </c>
      <c r="AN62" s="379">
        <f t="shared" si="7"/>
        <v>5</v>
      </c>
      <c r="AO62" s="392"/>
      <c r="AP62" s="393">
        <v>1420</v>
      </c>
      <c r="AQ62" s="393">
        <v>200</v>
      </c>
      <c r="AR62" s="393">
        <f t="shared" si="3"/>
        <v>80</v>
      </c>
      <c r="AS62" s="394"/>
      <c r="AT62" s="392"/>
      <c r="AU62" s="395"/>
    </row>
    <row r="63" customFormat="1" ht="25" customHeight="1" spans="1:47">
      <c r="A63" s="274">
        <v>136</v>
      </c>
      <c r="B63" s="296"/>
      <c r="C63" s="276">
        <v>62</v>
      </c>
      <c r="D63" s="283" t="s">
        <v>127</v>
      </c>
      <c r="E63" s="288" t="s">
        <v>1775</v>
      </c>
      <c r="F63" s="279">
        <v>1</v>
      </c>
      <c r="G63" s="277" t="s">
        <v>404</v>
      </c>
      <c r="H63" s="280">
        <v>10</v>
      </c>
      <c r="I63" s="277" t="s">
        <v>1450</v>
      </c>
      <c r="J63" s="277">
        <v>1000</v>
      </c>
      <c r="K63" s="277" t="s">
        <v>1857</v>
      </c>
      <c r="L63" s="277" t="s">
        <v>1452</v>
      </c>
      <c r="M63" s="291" t="s">
        <v>1453</v>
      </c>
      <c r="N63" s="309" t="s">
        <v>1858</v>
      </c>
      <c r="O63" s="309" t="s">
        <v>1859</v>
      </c>
      <c r="P63" s="310">
        <v>1300</v>
      </c>
      <c r="Q63" s="339">
        <v>260</v>
      </c>
      <c r="R63" s="340" t="s">
        <v>80</v>
      </c>
      <c r="S63" s="277" t="s">
        <v>357</v>
      </c>
      <c r="T63" s="277" t="s">
        <v>1454</v>
      </c>
      <c r="U63" s="310" t="s">
        <v>1455</v>
      </c>
      <c r="V63" s="339" t="s">
        <v>1456</v>
      </c>
      <c r="W63" s="339" t="s">
        <v>1457</v>
      </c>
      <c r="X63" s="339" t="s">
        <v>1458</v>
      </c>
      <c r="Y63" s="339" t="s">
        <v>169</v>
      </c>
      <c r="Z63" s="345" t="s">
        <v>1459</v>
      </c>
      <c r="AA63" s="379">
        <v>60</v>
      </c>
      <c r="AB63" s="379">
        <v>1</v>
      </c>
      <c r="AC63" s="379">
        <v>75</v>
      </c>
      <c r="AD63" s="379">
        <v>1</v>
      </c>
      <c r="AE63" s="379">
        <v>89</v>
      </c>
      <c r="AF63" s="379">
        <v>1</v>
      </c>
      <c r="AG63" s="379">
        <v>77</v>
      </c>
      <c r="AH63" s="379">
        <v>1</v>
      </c>
      <c r="AI63" s="386">
        <f t="shared" si="5"/>
        <v>75.25</v>
      </c>
      <c r="AJ63" s="379">
        <f t="shared" si="6"/>
        <v>4</v>
      </c>
      <c r="AK63" s="379">
        <v>1</v>
      </c>
      <c r="AL63" s="379"/>
      <c r="AM63" s="379"/>
      <c r="AN63" s="379">
        <f t="shared" si="7"/>
        <v>5</v>
      </c>
      <c r="AO63" s="392"/>
      <c r="AP63" s="393">
        <v>1023</v>
      </c>
      <c r="AQ63" s="393">
        <v>200</v>
      </c>
      <c r="AR63" s="393">
        <f t="shared" si="3"/>
        <v>80</v>
      </c>
      <c r="AS63" s="394"/>
      <c r="AT63" s="392"/>
      <c r="AU63" s="395"/>
    </row>
    <row r="64" customFormat="1" ht="25" customHeight="1" spans="1:47">
      <c r="A64" s="281">
        <v>132</v>
      </c>
      <c r="B64" s="290"/>
      <c r="C64" s="276">
        <v>63</v>
      </c>
      <c r="D64" s="283" t="s">
        <v>101</v>
      </c>
      <c r="E64" s="284" t="s">
        <v>1775</v>
      </c>
      <c r="F64" s="279">
        <v>0</v>
      </c>
      <c r="G64" s="277" t="s">
        <v>404</v>
      </c>
      <c r="H64" s="280">
        <v>6</v>
      </c>
      <c r="I64" s="277" t="s">
        <v>1413</v>
      </c>
      <c r="J64" s="277">
        <v>2040.8163</v>
      </c>
      <c r="K64" s="277" t="s">
        <v>1860</v>
      </c>
      <c r="L64" s="277" t="s">
        <v>1415</v>
      </c>
      <c r="M64" s="291" t="s">
        <v>1416</v>
      </c>
      <c r="N64" s="309" t="s">
        <v>1861</v>
      </c>
      <c r="O64" s="309" t="s">
        <v>1785</v>
      </c>
      <c r="P64" s="322">
        <v>3101</v>
      </c>
      <c r="Q64" s="339">
        <v>300</v>
      </c>
      <c r="R64" s="340" t="s">
        <v>80</v>
      </c>
      <c r="S64" s="277">
        <v>20201201</v>
      </c>
      <c r="T64" s="277">
        <v>20220830</v>
      </c>
      <c r="U64" s="310" t="s">
        <v>1417</v>
      </c>
      <c r="V64" s="339" t="s">
        <v>1418</v>
      </c>
      <c r="W64" s="339" t="s">
        <v>1419</v>
      </c>
      <c r="X64" s="339" t="s">
        <v>1420</v>
      </c>
      <c r="Y64" s="339" t="s">
        <v>169</v>
      </c>
      <c r="Z64" s="345" t="s">
        <v>1421</v>
      </c>
      <c r="AA64" s="379">
        <v>86</v>
      </c>
      <c r="AB64" s="379">
        <v>1</v>
      </c>
      <c r="AC64" s="379">
        <v>50</v>
      </c>
      <c r="AD64" s="379"/>
      <c r="AE64" s="379">
        <v>70</v>
      </c>
      <c r="AF64" s="379">
        <v>1</v>
      </c>
      <c r="AG64" s="379">
        <v>78</v>
      </c>
      <c r="AH64" s="379">
        <v>1</v>
      </c>
      <c r="AI64" s="386">
        <f t="shared" si="5"/>
        <v>71</v>
      </c>
      <c r="AJ64" s="379">
        <f t="shared" si="6"/>
        <v>3</v>
      </c>
      <c r="AK64" s="379">
        <v>1</v>
      </c>
      <c r="AL64" s="379"/>
      <c r="AM64" s="379"/>
      <c r="AN64" s="379">
        <f t="shared" si="7"/>
        <v>4</v>
      </c>
      <c r="AO64" s="392"/>
      <c r="AP64" s="393">
        <v>1947</v>
      </c>
      <c r="AQ64" s="393">
        <v>200</v>
      </c>
      <c r="AR64" s="393">
        <f t="shared" si="3"/>
        <v>80</v>
      </c>
      <c r="AS64" s="394"/>
      <c r="AT64" s="392"/>
      <c r="AU64" s="395">
        <f t="shared" si="4"/>
        <v>-1004</v>
      </c>
    </row>
    <row r="65" customFormat="1" ht="25" customHeight="1" spans="1:47">
      <c r="A65" s="286">
        <v>142</v>
      </c>
      <c r="B65" s="296"/>
      <c r="C65" s="276">
        <v>64</v>
      </c>
      <c r="D65" s="283" t="s">
        <v>116</v>
      </c>
      <c r="E65" s="288" t="s">
        <v>1775</v>
      </c>
      <c r="F65" s="279">
        <v>0</v>
      </c>
      <c r="G65" s="277" t="s">
        <v>739</v>
      </c>
      <c r="H65" s="294" t="s">
        <v>333</v>
      </c>
      <c r="I65" s="277" t="s">
        <v>1507</v>
      </c>
      <c r="J65" s="277">
        <v>43560</v>
      </c>
      <c r="K65" s="277" t="s">
        <v>1862</v>
      </c>
      <c r="L65" s="277" t="s">
        <v>1510</v>
      </c>
      <c r="M65" s="294" t="s">
        <v>1511</v>
      </c>
      <c r="N65" s="309" t="s">
        <v>1818</v>
      </c>
      <c r="O65" s="309" t="s">
        <v>1785</v>
      </c>
      <c r="P65" s="320">
        <v>1588</v>
      </c>
      <c r="Q65" s="365">
        <v>300</v>
      </c>
      <c r="R65" s="355" t="s">
        <v>80</v>
      </c>
      <c r="S65" s="352" t="s">
        <v>1863</v>
      </c>
      <c r="T65" s="277" t="s">
        <v>1512</v>
      </c>
      <c r="U65" s="320" t="s">
        <v>1513</v>
      </c>
      <c r="V65" s="365" t="s">
        <v>1514</v>
      </c>
      <c r="W65" s="365" t="s">
        <v>1515</v>
      </c>
      <c r="X65" s="365" t="s">
        <v>1516</v>
      </c>
      <c r="Y65" s="365" t="s">
        <v>1517</v>
      </c>
      <c r="Z65" s="348" t="s">
        <v>1518</v>
      </c>
      <c r="AA65" s="380">
        <v>76</v>
      </c>
      <c r="AB65" s="380">
        <v>1</v>
      </c>
      <c r="AC65" s="380">
        <v>71</v>
      </c>
      <c r="AD65" s="380">
        <v>1</v>
      </c>
      <c r="AE65" s="380">
        <v>75</v>
      </c>
      <c r="AF65" s="380">
        <v>1</v>
      </c>
      <c r="AG65" s="380">
        <v>50</v>
      </c>
      <c r="AH65" s="380">
        <v>0</v>
      </c>
      <c r="AI65" s="387">
        <f t="shared" si="5"/>
        <v>68</v>
      </c>
      <c r="AJ65" s="380">
        <f t="shared" si="6"/>
        <v>3</v>
      </c>
      <c r="AK65" s="380">
        <v>0</v>
      </c>
      <c r="AL65" s="380"/>
      <c r="AM65" s="380"/>
      <c r="AN65" s="380">
        <f t="shared" si="7"/>
        <v>3</v>
      </c>
      <c r="AO65" s="392"/>
      <c r="AP65" s="393">
        <v>1455</v>
      </c>
      <c r="AQ65" s="393">
        <v>200</v>
      </c>
      <c r="AR65" s="393">
        <f t="shared" si="3"/>
        <v>80</v>
      </c>
      <c r="AS65" s="394"/>
      <c r="AT65" s="392"/>
      <c r="AU65" s="395"/>
    </row>
    <row r="66" customFormat="1" ht="25" customHeight="1" spans="1:47">
      <c r="A66" s="281">
        <v>140</v>
      </c>
      <c r="B66" s="297"/>
      <c r="C66" s="276">
        <v>65</v>
      </c>
      <c r="D66" s="283" t="s">
        <v>89</v>
      </c>
      <c r="E66" s="302" t="s">
        <v>1775</v>
      </c>
      <c r="F66" s="279">
        <v>1</v>
      </c>
      <c r="G66" s="277" t="s">
        <v>739</v>
      </c>
      <c r="H66" s="291" t="s">
        <v>507</v>
      </c>
      <c r="I66" s="277" t="s">
        <v>1488</v>
      </c>
      <c r="J66" s="277">
        <v>1153.1252</v>
      </c>
      <c r="K66" s="277" t="s">
        <v>1864</v>
      </c>
      <c r="L66" s="277" t="s">
        <v>1490</v>
      </c>
      <c r="M66" s="291" t="s">
        <v>1491</v>
      </c>
      <c r="N66" s="309" t="s">
        <v>1865</v>
      </c>
      <c r="O66" s="309" t="s">
        <v>1866</v>
      </c>
      <c r="P66" s="310">
        <v>1115</v>
      </c>
      <c r="Q66" s="339">
        <v>223</v>
      </c>
      <c r="R66" s="340" t="s">
        <v>80</v>
      </c>
      <c r="S66" s="352" t="s">
        <v>81</v>
      </c>
      <c r="T66" s="352" t="s">
        <v>147</v>
      </c>
      <c r="U66" s="310" t="s">
        <v>1492</v>
      </c>
      <c r="V66" s="339" t="s">
        <v>1493</v>
      </c>
      <c r="W66" s="339" t="s">
        <v>1494</v>
      </c>
      <c r="X66" s="339" t="s">
        <v>1495</v>
      </c>
      <c r="Y66" s="339" t="s">
        <v>169</v>
      </c>
      <c r="Z66" s="345" t="s">
        <v>1496</v>
      </c>
      <c r="AA66" s="379">
        <v>72</v>
      </c>
      <c r="AB66" s="379">
        <v>1</v>
      </c>
      <c r="AC66" s="379">
        <v>82</v>
      </c>
      <c r="AD66" s="379">
        <v>1</v>
      </c>
      <c r="AE66" s="379">
        <v>80</v>
      </c>
      <c r="AF66" s="379">
        <v>1</v>
      </c>
      <c r="AG66" s="379">
        <v>79</v>
      </c>
      <c r="AH66" s="379">
        <v>1</v>
      </c>
      <c r="AI66" s="386">
        <f t="shared" ref="AI66:AI87" si="8">(AG66+AE66+AC66+AA66)/4</f>
        <v>78.25</v>
      </c>
      <c r="AJ66" s="379">
        <f t="shared" ref="AJ66:AJ87" si="9">AB66+AD66+AF66+AH66</f>
        <v>4</v>
      </c>
      <c r="AK66" s="379">
        <v>1</v>
      </c>
      <c r="AL66" s="379"/>
      <c r="AM66" s="379">
        <v>1</v>
      </c>
      <c r="AN66" s="379">
        <f t="shared" ref="AN66:AN87" si="10">AM66+AL66+AK66+AJ66</f>
        <v>6</v>
      </c>
      <c r="AO66" s="392"/>
      <c r="AP66" s="393">
        <v>1039</v>
      </c>
      <c r="AQ66" s="393">
        <v>110</v>
      </c>
      <c r="AR66" s="393">
        <v>40</v>
      </c>
      <c r="AS66" s="400" t="s">
        <v>1867</v>
      </c>
      <c r="AT66" s="392"/>
      <c r="AU66" s="395"/>
    </row>
    <row r="67" customFormat="1" ht="25" customHeight="1" spans="1:47">
      <c r="A67" s="281">
        <v>151</v>
      </c>
      <c r="B67" s="300">
        <v>0.541666666666667</v>
      </c>
      <c r="C67" s="276">
        <v>66</v>
      </c>
      <c r="D67" s="301" t="s">
        <v>190</v>
      </c>
      <c r="E67" s="302" t="s">
        <v>1775</v>
      </c>
      <c r="F67" s="279">
        <v>1</v>
      </c>
      <c r="G67" s="285" t="s">
        <v>546</v>
      </c>
      <c r="H67" s="280">
        <v>3</v>
      </c>
      <c r="I67" s="277" t="s">
        <v>1019</v>
      </c>
      <c r="J67" s="311">
        <v>12597.3012</v>
      </c>
      <c r="K67" s="311">
        <v>28466.95</v>
      </c>
      <c r="L67" s="277" t="s">
        <v>1021</v>
      </c>
      <c r="M67" s="312" t="s">
        <v>1022</v>
      </c>
      <c r="N67" s="309">
        <v>1800</v>
      </c>
      <c r="O67" s="309">
        <v>270</v>
      </c>
      <c r="P67" s="330">
        <v>1800</v>
      </c>
      <c r="Q67" s="341">
        <v>270</v>
      </c>
      <c r="R67" s="420"/>
      <c r="S67" s="343">
        <v>20210101</v>
      </c>
      <c r="T67" s="343">
        <v>20221231</v>
      </c>
      <c r="U67" s="313"/>
      <c r="V67" s="341"/>
      <c r="W67" s="345" t="s">
        <v>1025</v>
      </c>
      <c r="X67" s="345" t="s">
        <v>1026</v>
      </c>
      <c r="Y67" s="345" t="s">
        <v>1027</v>
      </c>
      <c r="Z67" s="345"/>
      <c r="AA67" s="379">
        <v>80</v>
      </c>
      <c r="AB67" s="379">
        <v>1</v>
      </c>
      <c r="AC67" s="379">
        <v>84</v>
      </c>
      <c r="AD67" s="379">
        <v>1</v>
      </c>
      <c r="AE67" s="379">
        <v>90</v>
      </c>
      <c r="AF67" s="379">
        <v>1</v>
      </c>
      <c r="AG67" s="379">
        <v>78</v>
      </c>
      <c r="AH67" s="379">
        <v>1</v>
      </c>
      <c r="AI67" s="386">
        <f t="shared" si="8"/>
        <v>83</v>
      </c>
      <c r="AJ67" s="379">
        <f t="shared" si="9"/>
        <v>4</v>
      </c>
      <c r="AK67" s="379">
        <v>0</v>
      </c>
      <c r="AL67" s="379"/>
      <c r="AM67" s="379">
        <v>1</v>
      </c>
      <c r="AN67" s="379">
        <f t="shared" si="10"/>
        <v>5</v>
      </c>
      <c r="AO67" s="401"/>
      <c r="AP67" s="393">
        <v>1142</v>
      </c>
      <c r="AQ67" s="393">
        <v>200</v>
      </c>
      <c r="AR67" s="393">
        <f t="shared" ref="AR67:AR86" si="11">ROUNDDOWN(AQ67*0.4,0)</f>
        <v>80</v>
      </c>
      <c r="AS67" s="394"/>
      <c r="AT67" s="392"/>
      <c r="AU67" s="395"/>
    </row>
    <row r="68" customFormat="1" ht="25" customHeight="1" spans="1:47">
      <c r="A68" s="274">
        <v>155</v>
      </c>
      <c r="B68" s="298">
        <v>0.541666666666667</v>
      </c>
      <c r="C68" s="276">
        <v>67</v>
      </c>
      <c r="D68" s="277" t="s">
        <v>71</v>
      </c>
      <c r="E68" s="278" t="s">
        <v>1775</v>
      </c>
      <c r="F68" s="279">
        <v>0</v>
      </c>
      <c r="G68" s="277" t="s">
        <v>546</v>
      </c>
      <c r="H68" s="280">
        <v>7</v>
      </c>
      <c r="I68" s="277" t="s">
        <v>1041</v>
      </c>
      <c r="J68" s="277">
        <v>538468.1945</v>
      </c>
      <c r="K68" s="277" t="s">
        <v>1868</v>
      </c>
      <c r="L68" s="277" t="s">
        <v>1043</v>
      </c>
      <c r="M68" s="291" t="s">
        <v>1044</v>
      </c>
      <c r="N68" s="309">
        <v>1100</v>
      </c>
      <c r="O68" s="309">
        <v>110</v>
      </c>
      <c r="P68" s="310">
        <v>1100</v>
      </c>
      <c r="Q68" s="339">
        <v>110</v>
      </c>
      <c r="R68" s="340" t="s">
        <v>80</v>
      </c>
      <c r="S68" s="277">
        <v>20200801</v>
      </c>
      <c r="T68" s="277">
        <v>20211231</v>
      </c>
      <c r="U68" s="310" t="s">
        <v>1045</v>
      </c>
      <c r="V68" s="339" t="s">
        <v>1046</v>
      </c>
      <c r="W68" s="339" t="s">
        <v>1047</v>
      </c>
      <c r="X68" s="339" t="s">
        <v>1048</v>
      </c>
      <c r="Y68" s="339" t="s">
        <v>169</v>
      </c>
      <c r="Z68" s="345" t="s">
        <v>1049</v>
      </c>
      <c r="AA68" s="379">
        <v>65</v>
      </c>
      <c r="AB68" s="379">
        <v>1</v>
      </c>
      <c r="AC68" s="379">
        <v>83</v>
      </c>
      <c r="AD68" s="379">
        <v>1</v>
      </c>
      <c r="AE68" s="379">
        <v>78</v>
      </c>
      <c r="AF68" s="379">
        <v>1</v>
      </c>
      <c r="AG68" s="379">
        <v>76</v>
      </c>
      <c r="AH68" s="379">
        <v>1</v>
      </c>
      <c r="AI68" s="386">
        <f t="shared" si="8"/>
        <v>75.5</v>
      </c>
      <c r="AJ68" s="379">
        <f t="shared" si="9"/>
        <v>4</v>
      </c>
      <c r="AK68" s="379">
        <v>1</v>
      </c>
      <c r="AL68" s="379"/>
      <c r="AM68" s="379"/>
      <c r="AN68" s="379">
        <f t="shared" si="10"/>
        <v>5</v>
      </c>
      <c r="AO68" s="392"/>
      <c r="AP68" s="393">
        <v>1059</v>
      </c>
      <c r="AQ68" s="393">
        <v>110</v>
      </c>
      <c r="AR68" s="393">
        <v>40</v>
      </c>
      <c r="AS68" s="400" t="s">
        <v>1867</v>
      </c>
      <c r="AT68" s="392"/>
      <c r="AU68" s="395"/>
    </row>
    <row r="69" customFormat="1" ht="25" customHeight="1" spans="1:47">
      <c r="A69" s="286">
        <v>149</v>
      </c>
      <c r="B69" s="296">
        <v>0.40625</v>
      </c>
      <c r="C69" s="276">
        <v>68</v>
      </c>
      <c r="D69" s="277" t="s">
        <v>291</v>
      </c>
      <c r="E69" s="278" t="s">
        <v>1775</v>
      </c>
      <c r="F69" s="279">
        <v>0</v>
      </c>
      <c r="G69" s="285" t="s">
        <v>546</v>
      </c>
      <c r="H69" s="280">
        <v>1</v>
      </c>
      <c r="I69" s="277" t="s">
        <v>547</v>
      </c>
      <c r="J69" s="311">
        <v>7624.896</v>
      </c>
      <c r="K69" s="311">
        <v>145433.03</v>
      </c>
      <c r="L69" s="277" t="s">
        <v>549</v>
      </c>
      <c r="M69" s="331" t="s">
        <v>550</v>
      </c>
      <c r="N69" s="309">
        <v>1600</v>
      </c>
      <c r="O69" s="309">
        <v>240</v>
      </c>
      <c r="P69" s="330">
        <v>1600</v>
      </c>
      <c r="Q69" s="341">
        <v>240</v>
      </c>
      <c r="R69" s="342" t="s">
        <v>80</v>
      </c>
      <c r="S69" s="343">
        <v>20210120</v>
      </c>
      <c r="T69" s="343">
        <v>20221231</v>
      </c>
      <c r="U69" s="369" t="s">
        <v>551</v>
      </c>
      <c r="V69" s="370" t="s">
        <v>552</v>
      </c>
      <c r="W69" s="370" t="s">
        <v>553</v>
      </c>
      <c r="X69" s="370" t="s">
        <v>554</v>
      </c>
      <c r="Y69" s="345" t="s">
        <v>169</v>
      </c>
      <c r="Z69" s="370" t="s">
        <v>555</v>
      </c>
      <c r="AA69" s="379">
        <v>56</v>
      </c>
      <c r="AB69" s="379">
        <v>0</v>
      </c>
      <c r="AC69" s="379">
        <v>57</v>
      </c>
      <c r="AD69" s="379">
        <v>0</v>
      </c>
      <c r="AE69" s="379">
        <v>84</v>
      </c>
      <c r="AF69" s="379">
        <v>1</v>
      </c>
      <c r="AG69" s="379">
        <v>79</v>
      </c>
      <c r="AH69" s="379">
        <v>1</v>
      </c>
      <c r="AI69" s="386">
        <f t="shared" si="8"/>
        <v>69</v>
      </c>
      <c r="AJ69" s="379">
        <f t="shared" si="9"/>
        <v>2</v>
      </c>
      <c r="AK69" s="379">
        <v>1</v>
      </c>
      <c r="AL69" s="379"/>
      <c r="AM69" s="379">
        <v>1</v>
      </c>
      <c r="AN69" s="379">
        <f t="shared" si="10"/>
        <v>4</v>
      </c>
      <c r="AO69" s="392"/>
      <c r="AP69" s="393">
        <v>1246</v>
      </c>
      <c r="AQ69" s="393">
        <v>200</v>
      </c>
      <c r="AR69" s="393">
        <f t="shared" si="11"/>
        <v>80</v>
      </c>
      <c r="AS69" s="394"/>
      <c r="AT69" s="392"/>
      <c r="AU69" s="395"/>
    </row>
    <row r="70" customFormat="1" ht="25" customHeight="1" spans="1:47">
      <c r="A70" s="286">
        <v>152</v>
      </c>
      <c r="B70" s="296"/>
      <c r="C70" s="276">
        <v>69</v>
      </c>
      <c r="D70" s="277" t="s">
        <v>280</v>
      </c>
      <c r="E70" s="278" t="s">
        <v>1775</v>
      </c>
      <c r="F70" s="279">
        <v>1</v>
      </c>
      <c r="G70" s="285" t="s">
        <v>546</v>
      </c>
      <c r="H70" s="280">
        <v>4</v>
      </c>
      <c r="I70" s="277" t="s">
        <v>1603</v>
      </c>
      <c r="J70" s="311">
        <v>51477.6793</v>
      </c>
      <c r="K70" s="311">
        <v>389903.64</v>
      </c>
      <c r="L70" s="277" t="s">
        <v>1605</v>
      </c>
      <c r="M70" s="312" t="s">
        <v>1606</v>
      </c>
      <c r="N70" s="309">
        <v>1451.1</v>
      </c>
      <c r="O70" s="309">
        <v>194</v>
      </c>
      <c r="P70" s="330">
        <v>1290.4</v>
      </c>
      <c r="Q70" s="341">
        <v>194</v>
      </c>
      <c r="R70" s="342" t="s">
        <v>80</v>
      </c>
      <c r="S70" s="343">
        <v>20210101</v>
      </c>
      <c r="T70" s="343">
        <v>20221231</v>
      </c>
      <c r="U70" s="330" t="s">
        <v>1023</v>
      </c>
      <c r="V70" s="345" t="s">
        <v>1607</v>
      </c>
      <c r="W70" s="345" t="s">
        <v>1608</v>
      </c>
      <c r="X70" s="345" t="s">
        <v>1609</v>
      </c>
      <c r="Y70" s="345" t="s">
        <v>1610</v>
      </c>
      <c r="Z70" s="345" t="s">
        <v>1611</v>
      </c>
      <c r="AA70" s="379">
        <v>74</v>
      </c>
      <c r="AB70" s="379">
        <v>1</v>
      </c>
      <c r="AC70" s="379">
        <v>80</v>
      </c>
      <c r="AD70" s="379">
        <v>1</v>
      </c>
      <c r="AE70" s="379">
        <v>77</v>
      </c>
      <c r="AF70" s="379">
        <v>1</v>
      </c>
      <c r="AG70" s="379">
        <v>85</v>
      </c>
      <c r="AH70" s="379">
        <v>1</v>
      </c>
      <c r="AI70" s="386">
        <f t="shared" si="8"/>
        <v>79</v>
      </c>
      <c r="AJ70" s="379">
        <f t="shared" si="9"/>
        <v>4</v>
      </c>
      <c r="AK70" s="379">
        <v>1</v>
      </c>
      <c r="AL70" s="379"/>
      <c r="AM70" s="379">
        <v>1</v>
      </c>
      <c r="AN70" s="379">
        <f t="shared" si="10"/>
        <v>6</v>
      </c>
      <c r="AO70" s="392"/>
      <c r="AP70" s="393">
        <v>1019</v>
      </c>
      <c r="AQ70" s="393">
        <v>190</v>
      </c>
      <c r="AR70" s="393">
        <v>75</v>
      </c>
      <c r="AS70" s="400" t="s">
        <v>1867</v>
      </c>
      <c r="AT70" s="392"/>
      <c r="AU70" s="395">
        <f t="shared" ref="AU70" si="12">N70-P70</f>
        <v>160.7</v>
      </c>
    </row>
    <row r="71" customFormat="1" ht="25" customHeight="1" spans="1:47">
      <c r="A71" s="286">
        <v>150</v>
      </c>
      <c r="B71" s="296"/>
      <c r="C71" s="276">
        <v>70</v>
      </c>
      <c r="D71" s="283" t="s">
        <v>116</v>
      </c>
      <c r="E71" s="288" t="s">
        <v>1775</v>
      </c>
      <c r="F71" s="279">
        <v>1</v>
      </c>
      <c r="G71" s="285" t="s">
        <v>546</v>
      </c>
      <c r="H71" s="280">
        <v>2</v>
      </c>
      <c r="I71" s="277" t="s">
        <v>1585</v>
      </c>
      <c r="J71" s="414">
        <v>97061.6258</v>
      </c>
      <c r="K71" s="414">
        <v>229418.75</v>
      </c>
      <c r="L71" s="277" t="s">
        <v>1587</v>
      </c>
      <c r="M71" s="312" t="s">
        <v>1588</v>
      </c>
      <c r="N71" s="309">
        <v>1646.3</v>
      </c>
      <c r="O71" s="309">
        <v>247</v>
      </c>
      <c r="P71" s="330">
        <v>1646.3</v>
      </c>
      <c r="Q71" s="341">
        <v>247</v>
      </c>
      <c r="R71" s="342" t="s">
        <v>80</v>
      </c>
      <c r="S71" s="343">
        <v>20201101</v>
      </c>
      <c r="T71" s="343">
        <v>20221031</v>
      </c>
      <c r="U71" s="330" t="s">
        <v>1589</v>
      </c>
      <c r="V71" s="345" t="s">
        <v>1590</v>
      </c>
      <c r="W71" s="345" t="s">
        <v>1591</v>
      </c>
      <c r="X71" s="345" t="s">
        <v>1592</v>
      </c>
      <c r="Y71" s="345" t="s">
        <v>169</v>
      </c>
      <c r="Z71" s="345" t="s">
        <v>1593</v>
      </c>
      <c r="AA71" s="379">
        <v>65</v>
      </c>
      <c r="AB71" s="379">
        <v>1</v>
      </c>
      <c r="AC71" s="379">
        <v>56</v>
      </c>
      <c r="AD71" s="379">
        <v>0</v>
      </c>
      <c r="AE71" s="379">
        <v>65</v>
      </c>
      <c r="AF71" s="379">
        <v>1</v>
      </c>
      <c r="AG71" s="379">
        <v>70</v>
      </c>
      <c r="AH71" s="379">
        <v>1</v>
      </c>
      <c r="AI71" s="386">
        <f t="shared" si="8"/>
        <v>64</v>
      </c>
      <c r="AJ71" s="379">
        <f t="shared" si="9"/>
        <v>3</v>
      </c>
      <c r="AK71" s="379">
        <v>1</v>
      </c>
      <c r="AL71" s="379"/>
      <c r="AM71" s="379">
        <v>1</v>
      </c>
      <c r="AN71" s="379">
        <f t="shared" si="10"/>
        <v>5</v>
      </c>
      <c r="AO71" s="392"/>
      <c r="AP71" s="393">
        <v>1241</v>
      </c>
      <c r="AQ71" s="393">
        <v>200</v>
      </c>
      <c r="AR71" s="393">
        <f t="shared" si="11"/>
        <v>80</v>
      </c>
      <c r="AS71" s="394"/>
      <c r="AT71" s="392"/>
      <c r="AU71" s="395"/>
    </row>
    <row r="72" customFormat="1" ht="25" customHeight="1" spans="1:47">
      <c r="A72" s="286">
        <v>157</v>
      </c>
      <c r="B72" s="296"/>
      <c r="C72" s="276">
        <v>71</v>
      </c>
      <c r="D72" s="283" t="s">
        <v>116</v>
      </c>
      <c r="E72" s="288" t="s">
        <v>1775</v>
      </c>
      <c r="F72" s="279">
        <v>1</v>
      </c>
      <c r="G72" s="285" t="s">
        <v>546</v>
      </c>
      <c r="H72" s="404">
        <v>9</v>
      </c>
      <c r="I72" s="415" t="s">
        <v>1650</v>
      </c>
      <c r="J72" s="416">
        <v>44300</v>
      </c>
      <c r="K72" s="416">
        <v>233095.9</v>
      </c>
      <c r="L72" s="415" t="s">
        <v>1652</v>
      </c>
      <c r="M72" s="312" t="s">
        <v>1653</v>
      </c>
      <c r="N72" s="309">
        <v>1227</v>
      </c>
      <c r="O72" s="309">
        <v>123</v>
      </c>
      <c r="P72" s="330">
        <v>1227</v>
      </c>
      <c r="Q72" s="341">
        <v>123</v>
      </c>
      <c r="R72" s="342" t="s">
        <v>80</v>
      </c>
      <c r="S72" s="343">
        <v>20210101</v>
      </c>
      <c r="T72" s="343">
        <v>20220930</v>
      </c>
      <c r="U72" s="330" t="s">
        <v>1654</v>
      </c>
      <c r="V72" s="345" t="s">
        <v>1655</v>
      </c>
      <c r="W72" s="345" t="s">
        <v>1656</v>
      </c>
      <c r="X72" s="345" t="s">
        <v>1657</v>
      </c>
      <c r="Y72" s="345" t="s">
        <v>169</v>
      </c>
      <c r="Z72" s="345" t="s">
        <v>1658</v>
      </c>
      <c r="AA72" s="379">
        <v>70</v>
      </c>
      <c r="AB72" s="379">
        <v>1</v>
      </c>
      <c r="AC72" s="379">
        <v>55</v>
      </c>
      <c r="AD72" s="379">
        <v>0</v>
      </c>
      <c r="AE72" s="379">
        <v>70</v>
      </c>
      <c r="AF72" s="379">
        <v>1</v>
      </c>
      <c r="AG72" s="379">
        <v>85</v>
      </c>
      <c r="AH72" s="379">
        <v>1</v>
      </c>
      <c r="AI72" s="386">
        <f t="shared" si="8"/>
        <v>70</v>
      </c>
      <c r="AJ72" s="379">
        <f t="shared" si="9"/>
        <v>3</v>
      </c>
      <c r="AK72" s="379">
        <v>1</v>
      </c>
      <c r="AL72" s="379"/>
      <c r="AM72" s="379"/>
      <c r="AN72" s="379">
        <f t="shared" si="10"/>
        <v>4</v>
      </c>
      <c r="AO72" s="392"/>
      <c r="AP72" s="393">
        <v>1017</v>
      </c>
      <c r="AQ72" s="393">
        <v>120</v>
      </c>
      <c r="AR72" s="393">
        <v>45</v>
      </c>
      <c r="AS72" s="400" t="s">
        <v>1867</v>
      </c>
      <c r="AT72" s="392"/>
      <c r="AU72" s="395"/>
    </row>
    <row r="73" customFormat="1" ht="25" customHeight="1" spans="1:47">
      <c r="A73" s="286">
        <v>161</v>
      </c>
      <c r="B73" s="296"/>
      <c r="C73" s="276">
        <v>72</v>
      </c>
      <c r="D73" s="283" t="s">
        <v>127</v>
      </c>
      <c r="E73" s="288" t="s">
        <v>1775</v>
      </c>
      <c r="F73" s="279">
        <v>0</v>
      </c>
      <c r="G73" s="285" t="s">
        <v>546</v>
      </c>
      <c r="H73" s="280">
        <v>13</v>
      </c>
      <c r="I73" s="415" t="s">
        <v>1688</v>
      </c>
      <c r="J73" s="416">
        <v>3150</v>
      </c>
      <c r="K73" s="416">
        <v>2190.338</v>
      </c>
      <c r="L73" s="415" t="s">
        <v>1690</v>
      </c>
      <c r="M73" s="312" t="s">
        <v>1691</v>
      </c>
      <c r="N73" s="309">
        <v>1202</v>
      </c>
      <c r="O73" s="309">
        <v>120</v>
      </c>
      <c r="P73" s="330">
        <v>1202</v>
      </c>
      <c r="Q73" s="341">
        <v>120</v>
      </c>
      <c r="R73" s="342" t="s">
        <v>80</v>
      </c>
      <c r="S73" s="343">
        <v>20201201</v>
      </c>
      <c r="T73" s="343">
        <v>20221130</v>
      </c>
      <c r="U73" s="330" t="s">
        <v>1692</v>
      </c>
      <c r="V73" s="345" t="s">
        <v>1693</v>
      </c>
      <c r="W73" s="345" t="s">
        <v>1694</v>
      </c>
      <c r="X73" s="345" t="s">
        <v>1695</v>
      </c>
      <c r="Y73" s="345" t="s">
        <v>169</v>
      </c>
      <c r="Z73" s="345" t="s">
        <v>1696</v>
      </c>
      <c r="AA73" s="379">
        <v>65</v>
      </c>
      <c r="AB73" s="379">
        <v>1</v>
      </c>
      <c r="AC73" s="379">
        <v>65</v>
      </c>
      <c r="AD73" s="379">
        <v>1</v>
      </c>
      <c r="AE73" s="379">
        <v>58</v>
      </c>
      <c r="AF73" s="379">
        <v>0</v>
      </c>
      <c r="AG73" s="379">
        <v>71</v>
      </c>
      <c r="AH73" s="379">
        <v>1</v>
      </c>
      <c r="AI73" s="386">
        <f t="shared" si="8"/>
        <v>64.75</v>
      </c>
      <c r="AJ73" s="379">
        <f t="shared" si="9"/>
        <v>3</v>
      </c>
      <c r="AK73" s="379">
        <v>1</v>
      </c>
      <c r="AL73" s="379"/>
      <c r="AM73" s="379"/>
      <c r="AN73" s="379">
        <f t="shared" si="10"/>
        <v>4</v>
      </c>
      <c r="AO73" s="392"/>
      <c r="AP73" s="393">
        <v>1026</v>
      </c>
      <c r="AQ73" s="393">
        <v>120</v>
      </c>
      <c r="AR73" s="393">
        <v>45</v>
      </c>
      <c r="AS73" s="400" t="s">
        <v>1867</v>
      </c>
      <c r="AT73" s="392"/>
      <c r="AU73" s="395"/>
    </row>
    <row r="74" customFormat="1" ht="25" customHeight="1" spans="1:47">
      <c r="A74" s="274">
        <v>153</v>
      </c>
      <c r="B74" s="298"/>
      <c r="C74" s="276">
        <v>73</v>
      </c>
      <c r="D74" s="283" t="s">
        <v>127</v>
      </c>
      <c r="E74" s="288" t="s">
        <v>1775</v>
      </c>
      <c r="F74" s="279">
        <v>0</v>
      </c>
      <c r="G74" s="285" t="s">
        <v>546</v>
      </c>
      <c r="H74" s="289">
        <v>5</v>
      </c>
      <c r="I74" s="415" t="s">
        <v>1612</v>
      </c>
      <c r="J74" s="416">
        <v>47706.9</v>
      </c>
      <c r="K74" s="416">
        <v>75344.15</v>
      </c>
      <c r="L74" s="415" t="s">
        <v>1614</v>
      </c>
      <c r="M74" s="314" t="s">
        <v>1615</v>
      </c>
      <c r="N74" s="309">
        <v>1901</v>
      </c>
      <c r="O74" s="309">
        <v>285</v>
      </c>
      <c r="P74" s="333">
        <v>1901</v>
      </c>
      <c r="Q74" s="346">
        <v>285</v>
      </c>
      <c r="R74" s="347" t="s">
        <v>80</v>
      </c>
      <c r="S74" s="343">
        <v>20210101</v>
      </c>
      <c r="T74" s="343">
        <v>20221231</v>
      </c>
      <c r="U74" s="333" t="s">
        <v>1023</v>
      </c>
      <c r="V74" s="348" t="s">
        <v>1616</v>
      </c>
      <c r="W74" s="348" t="s">
        <v>1617</v>
      </c>
      <c r="X74" s="348" t="s">
        <v>1618</v>
      </c>
      <c r="Y74" s="348" t="s">
        <v>169</v>
      </c>
      <c r="Z74" s="348" t="s">
        <v>1619</v>
      </c>
      <c r="AA74" s="380">
        <v>50</v>
      </c>
      <c r="AB74" s="380">
        <v>0</v>
      </c>
      <c r="AC74" s="380">
        <v>55</v>
      </c>
      <c r="AD74" s="380">
        <v>0</v>
      </c>
      <c r="AE74" s="380">
        <v>59</v>
      </c>
      <c r="AF74" s="380">
        <v>0</v>
      </c>
      <c r="AG74" s="380">
        <v>68</v>
      </c>
      <c r="AH74" s="380">
        <v>1</v>
      </c>
      <c r="AI74" s="387">
        <f t="shared" si="8"/>
        <v>58</v>
      </c>
      <c r="AJ74" s="380">
        <f t="shared" si="9"/>
        <v>1</v>
      </c>
      <c r="AK74" s="380">
        <v>1</v>
      </c>
      <c r="AL74" s="380"/>
      <c r="AM74" s="380">
        <v>1</v>
      </c>
      <c r="AN74" s="380">
        <f t="shared" si="10"/>
        <v>3</v>
      </c>
      <c r="AO74" s="392"/>
      <c r="AP74" s="393">
        <v>1561</v>
      </c>
      <c r="AQ74" s="393">
        <v>200</v>
      </c>
      <c r="AR74" s="393">
        <f t="shared" si="11"/>
        <v>80</v>
      </c>
      <c r="AS74" s="394"/>
      <c r="AT74" s="392"/>
      <c r="AU74" s="395"/>
    </row>
    <row r="75" customFormat="1" ht="25" customHeight="1" spans="1:47">
      <c r="A75" s="286">
        <v>154</v>
      </c>
      <c r="B75" s="296"/>
      <c r="C75" s="276">
        <v>74</v>
      </c>
      <c r="D75" s="283" t="s">
        <v>101</v>
      </c>
      <c r="E75" s="288" t="s">
        <v>1775</v>
      </c>
      <c r="F75" s="279">
        <v>1</v>
      </c>
      <c r="G75" s="285" t="s">
        <v>546</v>
      </c>
      <c r="H75" s="280">
        <v>6</v>
      </c>
      <c r="I75" s="415" t="s">
        <v>1620</v>
      </c>
      <c r="J75" s="416">
        <v>7000</v>
      </c>
      <c r="K75" s="416">
        <v>7197.9</v>
      </c>
      <c r="L75" s="415" t="s">
        <v>1622</v>
      </c>
      <c r="M75" s="312" t="s">
        <v>1623</v>
      </c>
      <c r="N75" s="309">
        <v>1282</v>
      </c>
      <c r="O75" s="309">
        <v>128</v>
      </c>
      <c r="P75" s="330">
        <v>1282</v>
      </c>
      <c r="Q75" s="341">
        <v>128</v>
      </c>
      <c r="R75" s="342" t="s">
        <v>80</v>
      </c>
      <c r="S75" s="343">
        <v>20200901</v>
      </c>
      <c r="T75" s="343">
        <v>20221231</v>
      </c>
      <c r="U75" s="330" t="s">
        <v>1624</v>
      </c>
      <c r="V75" s="345" t="s">
        <v>1625</v>
      </c>
      <c r="W75" s="345" t="s">
        <v>1626</v>
      </c>
      <c r="X75" s="345" t="s">
        <v>1627</v>
      </c>
      <c r="Y75" s="345" t="s">
        <v>169</v>
      </c>
      <c r="Z75" s="345" t="s">
        <v>1628</v>
      </c>
      <c r="AA75" s="379">
        <v>75</v>
      </c>
      <c r="AB75" s="379">
        <v>1</v>
      </c>
      <c r="AC75" s="379">
        <v>75</v>
      </c>
      <c r="AD75" s="379">
        <v>1</v>
      </c>
      <c r="AE75" s="379">
        <v>78</v>
      </c>
      <c r="AF75" s="379">
        <v>1</v>
      </c>
      <c r="AG75" s="379">
        <v>89</v>
      </c>
      <c r="AH75" s="379">
        <v>1</v>
      </c>
      <c r="AI75" s="386">
        <f t="shared" si="8"/>
        <v>79.25</v>
      </c>
      <c r="AJ75" s="379">
        <f t="shared" si="9"/>
        <v>4</v>
      </c>
      <c r="AK75" s="379">
        <v>1</v>
      </c>
      <c r="AL75" s="379"/>
      <c r="AM75" s="379">
        <v>1</v>
      </c>
      <c r="AN75" s="379">
        <f t="shared" si="10"/>
        <v>6</v>
      </c>
      <c r="AO75" s="392"/>
      <c r="AP75" s="393">
        <v>1079</v>
      </c>
      <c r="AQ75" s="393">
        <v>125</v>
      </c>
      <c r="AR75" s="393">
        <f t="shared" si="11"/>
        <v>50</v>
      </c>
      <c r="AS75" s="400" t="s">
        <v>1867</v>
      </c>
      <c r="AT75" s="392"/>
      <c r="AU75" s="395"/>
    </row>
    <row r="76" customFormat="1" ht="25" customHeight="1" spans="1:47">
      <c r="A76" s="274">
        <v>164</v>
      </c>
      <c r="B76" s="275">
        <v>0.604166666666667</v>
      </c>
      <c r="C76" s="276">
        <v>75</v>
      </c>
      <c r="D76" s="277" t="s">
        <v>71</v>
      </c>
      <c r="E76" s="278" t="s">
        <v>1775</v>
      </c>
      <c r="F76" s="279">
        <v>1</v>
      </c>
      <c r="G76" s="277" t="s">
        <v>1629</v>
      </c>
      <c r="H76" s="280">
        <v>2</v>
      </c>
      <c r="I76" s="277" t="s">
        <v>1630</v>
      </c>
      <c r="J76" s="277">
        <v>200</v>
      </c>
      <c r="K76" s="277" t="s">
        <v>1869</v>
      </c>
      <c r="L76" s="277" t="s">
        <v>1632</v>
      </c>
      <c r="M76" s="291" t="s">
        <v>1633</v>
      </c>
      <c r="N76" s="309">
        <v>1332</v>
      </c>
      <c r="O76" s="309">
        <v>200</v>
      </c>
      <c r="P76" s="310">
        <v>1332</v>
      </c>
      <c r="Q76" s="339">
        <v>200</v>
      </c>
      <c r="R76" s="340" t="s">
        <v>80</v>
      </c>
      <c r="S76" s="277" t="s">
        <v>234</v>
      </c>
      <c r="T76" s="277" t="s">
        <v>235</v>
      </c>
      <c r="U76" s="310" t="s">
        <v>1634</v>
      </c>
      <c r="V76" s="339" t="s">
        <v>1635</v>
      </c>
      <c r="W76" s="339" t="s">
        <v>1636</v>
      </c>
      <c r="X76" s="339" t="s">
        <v>1637</v>
      </c>
      <c r="Y76" s="339" t="s">
        <v>169</v>
      </c>
      <c r="Z76" s="345" t="s">
        <v>1638</v>
      </c>
      <c r="AA76" s="379">
        <v>68</v>
      </c>
      <c r="AB76" s="379">
        <v>1</v>
      </c>
      <c r="AC76" s="379">
        <v>83</v>
      </c>
      <c r="AD76" s="379">
        <v>1</v>
      </c>
      <c r="AE76" s="379">
        <v>70</v>
      </c>
      <c r="AF76" s="379">
        <v>1</v>
      </c>
      <c r="AG76" s="379">
        <v>80</v>
      </c>
      <c r="AH76" s="379">
        <v>1</v>
      </c>
      <c r="AI76" s="386">
        <f t="shared" si="8"/>
        <v>75.25</v>
      </c>
      <c r="AJ76" s="379">
        <f t="shared" si="9"/>
        <v>4</v>
      </c>
      <c r="AK76" s="379">
        <v>1</v>
      </c>
      <c r="AL76" s="379"/>
      <c r="AM76" s="379">
        <v>1</v>
      </c>
      <c r="AN76" s="379">
        <f t="shared" si="10"/>
        <v>6</v>
      </c>
      <c r="AO76" s="426"/>
      <c r="AP76" s="393">
        <v>1101</v>
      </c>
      <c r="AQ76" s="393">
        <v>200</v>
      </c>
      <c r="AR76" s="393">
        <f t="shared" si="11"/>
        <v>80</v>
      </c>
      <c r="AS76" s="394"/>
      <c r="AT76" s="392"/>
      <c r="AU76" s="395"/>
    </row>
    <row r="77" customFormat="1" ht="25" customHeight="1" spans="1:47">
      <c r="A77" s="274">
        <v>166</v>
      </c>
      <c r="B77" s="298">
        <v>0.614583333333333</v>
      </c>
      <c r="C77" s="276">
        <v>76</v>
      </c>
      <c r="D77" s="277" t="s">
        <v>71</v>
      </c>
      <c r="E77" s="278" t="s">
        <v>1775</v>
      </c>
      <c r="F77" s="279">
        <v>1</v>
      </c>
      <c r="G77" s="277" t="s">
        <v>1629</v>
      </c>
      <c r="H77" s="280">
        <v>4</v>
      </c>
      <c r="I77" s="277" t="s">
        <v>1716</v>
      </c>
      <c r="J77" s="277">
        <v>3000</v>
      </c>
      <c r="K77" s="277" t="s">
        <v>1870</v>
      </c>
      <c r="L77" s="277" t="s">
        <v>1718</v>
      </c>
      <c r="M77" s="291" t="s">
        <v>1719</v>
      </c>
      <c r="N77" s="309">
        <v>1150</v>
      </c>
      <c r="O77" s="309">
        <v>230</v>
      </c>
      <c r="P77" s="310">
        <v>1554</v>
      </c>
      <c r="Q77" s="339">
        <v>300</v>
      </c>
      <c r="R77" s="340" t="s">
        <v>80</v>
      </c>
      <c r="S77" s="277">
        <v>20200901</v>
      </c>
      <c r="T77" s="277">
        <v>20230831</v>
      </c>
      <c r="U77" s="310" t="s">
        <v>1720</v>
      </c>
      <c r="V77" s="339" t="s">
        <v>1721</v>
      </c>
      <c r="W77" s="339" t="s">
        <v>1722</v>
      </c>
      <c r="X77" s="339" t="s">
        <v>1723</v>
      </c>
      <c r="Y77" s="339" t="s">
        <v>169</v>
      </c>
      <c r="Z77" s="345" t="s">
        <v>1724</v>
      </c>
      <c r="AA77" s="379">
        <v>65</v>
      </c>
      <c r="AB77" s="379">
        <v>1</v>
      </c>
      <c r="AC77" s="379">
        <v>81</v>
      </c>
      <c r="AD77" s="379">
        <v>1</v>
      </c>
      <c r="AE77" s="379">
        <v>75</v>
      </c>
      <c r="AF77" s="379">
        <v>1</v>
      </c>
      <c r="AG77" s="379">
        <v>78</v>
      </c>
      <c r="AH77" s="379">
        <v>1</v>
      </c>
      <c r="AI77" s="386">
        <f t="shared" si="8"/>
        <v>74.75</v>
      </c>
      <c r="AJ77" s="379">
        <f t="shared" si="9"/>
        <v>4</v>
      </c>
      <c r="AK77" s="379">
        <v>1</v>
      </c>
      <c r="AL77" s="379"/>
      <c r="AM77" s="379">
        <v>1</v>
      </c>
      <c r="AN77" s="379">
        <f t="shared" si="10"/>
        <v>6</v>
      </c>
      <c r="AO77" s="392"/>
      <c r="AP77" s="393">
        <v>1010</v>
      </c>
      <c r="AQ77" s="393">
        <v>200</v>
      </c>
      <c r="AR77" s="393">
        <f t="shared" si="11"/>
        <v>80</v>
      </c>
      <c r="AS77" s="394"/>
      <c r="AT77" s="392"/>
      <c r="AU77" s="395"/>
    </row>
    <row r="78" customFormat="1" ht="25" customHeight="1" spans="1:47">
      <c r="A78" s="286">
        <v>163</v>
      </c>
      <c r="B78" s="296"/>
      <c r="C78" s="276">
        <v>77</v>
      </c>
      <c r="D78" s="277" t="s">
        <v>332</v>
      </c>
      <c r="E78" s="278" t="s">
        <v>1775</v>
      </c>
      <c r="F78" s="279">
        <v>1</v>
      </c>
      <c r="G78" s="277" t="s">
        <v>1629</v>
      </c>
      <c r="H78" s="280">
        <v>1</v>
      </c>
      <c r="I78" s="277" t="s">
        <v>1706</v>
      </c>
      <c r="J78" s="277">
        <v>6945.02</v>
      </c>
      <c r="K78" s="277" t="s">
        <v>1871</v>
      </c>
      <c r="L78" s="277" t="s">
        <v>1708</v>
      </c>
      <c r="M78" s="291" t="s">
        <v>1709</v>
      </c>
      <c r="N78" s="309">
        <v>1710</v>
      </c>
      <c r="O78" s="309">
        <v>300</v>
      </c>
      <c r="P78" s="310">
        <v>1710</v>
      </c>
      <c r="Q78" s="339">
        <v>300</v>
      </c>
      <c r="R78" s="340" t="s">
        <v>80</v>
      </c>
      <c r="S78" s="277" t="s">
        <v>81</v>
      </c>
      <c r="T78" s="277" t="s">
        <v>1710</v>
      </c>
      <c r="U78" s="310" t="s">
        <v>1711</v>
      </c>
      <c r="V78" s="339" t="s">
        <v>1712</v>
      </c>
      <c r="W78" s="339" t="s">
        <v>1713</v>
      </c>
      <c r="X78" s="339" t="s">
        <v>1714</v>
      </c>
      <c r="Y78" s="339" t="s">
        <v>169</v>
      </c>
      <c r="Z78" s="345" t="s">
        <v>1715</v>
      </c>
      <c r="AA78" s="379">
        <v>66</v>
      </c>
      <c r="AB78" s="379">
        <v>1</v>
      </c>
      <c r="AC78" s="379">
        <v>82</v>
      </c>
      <c r="AD78" s="379">
        <v>1</v>
      </c>
      <c r="AE78" s="379">
        <v>81</v>
      </c>
      <c r="AF78" s="379">
        <v>1</v>
      </c>
      <c r="AG78" s="379">
        <v>83</v>
      </c>
      <c r="AH78" s="379">
        <v>1</v>
      </c>
      <c r="AI78" s="386">
        <f t="shared" si="8"/>
        <v>78</v>
      </c>
      <c r="AJ78" s="379">
        <f t="shared" si="9"/>
        <v>4</v>
      </c>
      <c r="AK78" s="379">
        <v>1</v>
      </c>
      <c r="AL78" s="379"/>
      <c r="AM78" s="379">
        <v>1</v>
      </c>
      <c r="AN78" s="379">
        <f t="shared" si="10"/>
        <v>6</v>
      </c>
      <c r="AO78" s="392"/>
      <c r="AP78" s="393">
        <v>1410</v>
      </c>
      <c r="AQ78" s="393">
        <v>200</v>
      </c>
      <c r="AR78" s="393">
        <f t="shared" si="11"/>
        <v>80</v>
      </c>
      <c r="AS78" s="394"/>
      <c r="AT78" s="392"/>
      <c r="AU78" s="395"/>
    </row>
    <row r="79" customFormat="1" ht="25" customHeight="1" spans="1:47">
      <c r="A79" s="286">
        <v>165</v>
      </c>
      <c r="B79" s="296"/>
      <c r="C79" s="276">
        <v>78</v>
      </c>
      <c r="D79" s="277" t="s">
        <v>332</v>
      </c>
      <c r="E79" s="278" t="s">
        <v>1775</v>
      </c>
      <c r="F79" s="279">
        <v>0</v>
      </c>
      <c r="G79" s="277" t="s">
        <v>1629</v>
      </c>
      <c r="H79" s="280">
        <v>3</v>
      </c>
      <c r="I79" s="277" t="s">
        <v>1725</v>
      </c>
      <c r="J79" s="277">
        <v>5000</v>
      </c>
      <c r="K79" s="277" t="s">
        <v>1872</v>
      </c>
      <c r="L79" s="277" t="s">
        <v>1727</v>
      </c>
      <c r="M79" s="291" t="s">
        <v>1728</v>
      </c>
      <c r="N79" s="309">
        <v>1500</v>
      </c>
      <c r="O79" s="309">
        <v>300</v>
      </c>
      <c r="P79" s="310">
        <v>1500</v>
      </c>
      <c r="Q79" s="339">
        <v>300</v>
      </c>
      <c r="R79" s="340" t="s">
        <v>80</v>
      </c>
      <c r="S79" s="277">
        <v>20200901</v>
      </c>
      <c r="T79" s="277">
        <v>20220831</v>
      </c>
      <c r="U79" s="310" t="s">
        <v>1729</v>
      </c>
      <c r="V79" s="339" t="s">
        <v>1730</v>
      </c>
      <c r="W79" s="339" t="s">
        <v>1731</v>
      </c>
      <c r="X79" s="339">
        <v>15659117825</v>
      </c>
      <c r="Y79" s="339" t="s">
        <v>169</v>
      </c>
      <c r="Z79" s="345" t="s">
        <v>1732</v>
      </c>
      <c r="AA79" s="379">
        <v>43</v>
      </c>
      <c r="AB79" s="379">
        <v>0</v>
      </c>
      <c r="AC79" s="379">
        <v>81</v>
      </c>
      <c r="AD79" s="379">
        <v>1</v>
      </c>
      <c r="AE79" s="379">
        <v>57</v>
      </c>
      <c r="AF79" s="379">
        <v>0</v>
      </c>
      <c r="AG79" s="379">
        <v>85</v>
      </c>
      <c r="AH79" s="379">
        <v>1</v>
      </c>
      <c r="AI79" s="386">
        <f t="shared" si="8"/>
        <v>66.5</v>
      </c>
      <c r="AJ79" s="379">
        <f t="shared" si="9"/>
        <v>2</v>
      </c>
      <c r="AK79" s="379">
        <v>1</v>
      </c>
      <c r="AL79" s="379"/>
      <c r="AM79" s="379">
        <v>1</v>
      </c>
      <c r="AN79" s="379">
        <f t="shared" si="10"/>
        <v>4</v>
      </c>
      <c r="AO79" s="392"/>
      <c r="AP79" s="393">
        <v>1298</v>
      </c>
      <c r="AQ79" s="393">
        <v>200</v>
      </c>
      <c r="AR79" s="393">
        <f t="shared" si="11"/>
        <v>80</v>
      </c>
      <c r="AS79" s="394"/>
      <c r="AT79" s="392"/>
      <c r="AU79" s="395"/>
    </row>
    <row r="80" customFormat="1" ht="25" customHeight="1" spans="1:47">
      <c r="A80" s="281">
        <v>10</v>
      </c>
      <c r="B80" s="300">
        <v>0.46875</v>
      </c>
      <c r="C80" s="276">
        <v>79</v>
      </c>
      <c r="D80" s="301" t="s">
        <v>190</v>
      </c>
      <c r="E80" s="302" t="s">
        <v>1775</v>
      </c>
      <c r="F80" s="279">
        <v>1</v>
      </c>
      <c r="G80" s="277" t="s">
        <v>141</v>
      </c>
      <c r="H80" s="280">
        <v>5</v>
      </c>
      <c r="I80" s="277" t="s">
        <v>962</v>
      </c>
      <c r="J80" s="277">
        <v>735</v>
      </c>
      <c r="K80" s="277" t="s">
        <v>1873</v>
      </c>
      <c r="L80" s="277" t="s">
        <v>964</v>
      </c>
      <c r="M80" s="291" t="s">
        <v>965</v>
      </c>
      <c r="N80" s="309">
        <v>1200</v>
      </c>
      <c r="O80" s="309">
        <v>240</v>
      </c>
      <c r="P80" s="310">
        <v>1200</v>
      </c>
      <c r="Q80" s="339">
        <v>240</v>
      </c>
      <c r="R80" s="340"/>
      <c r="S80" s="277">
        <v>20210101</v>
      </c>
      <c r="T80" s="277">
        <v>20221231</v>
      </c>
      <c r="U80" s="310"/>
      <c r="V80" s="339"/>
      <c r="W80" s="339" t="s">
        <v>968</v>
      </c>
      <c r="X80" s="339" t="s">
        <v>969</v>
      </c>
      <c r="Y80" s="339" t="s">
        <v>970</v>
      </c>
      <c r="Z80" s="339"/>
      <c r="AA80" s="379">
        <v>78</v>
      </c>
      <c r="AB80" s="379">
        <v>1</v>
      </c>
      <c r="AC80" s="379">
        <v>70</v>
      </c>
      <c r="AD80" s="379">
        <v>1</v>
      </c>
      <c r="AE80" s="379">
        <v>80</v>
      </c>
      <c r="AF80" s="379">
        <v>1</v>
      </c>
      <c r="AG80" s="379">
        <v>70</v>
      </c>
      <c r="AH80" s="379">
        <v>1</v>
      </c>
      <c r="AI80" s="386">
        <f t="shared" si="8"/>
        <v>74.5</v>
      </c>
      <c r="AJ80" s="379">
        <f t="shared" si="9"/>
        <v>4</v>
      </c>
      <c r="AK80" s="379">
        <v>1</v>
      </c>
      <c r="AL80" s="379"/>
      <c r="AM80" s="379"/>
      <c r="AN80" s="379">
        <f t="shared" si="10"/>
        <v>5</v>
      </c>
      <c r="AO80" s="390"/>
      <c r="AP80" s="393">
        <v>1000</v>
      </c>
      <c r="AQ80" s="393">
        <v>200</v>
      </c>
      <c r="AR80" s="393">
        <f t="shared" si="11"/>
        <v>80</v>
      </c>
      <c r="AS80" s="394"/>
      <c r="AT80" s="392"/>
      <c r="AU80" s="395"/>
    </row>
    <row r="81" customFormat="1" ht="25" customHeight="1" spans="1:47">
      <c r="A81" s="281">
        <v>12</v>
      </c>
      <c r="B81" s="290">
        <v>0.447916666666667</v>
      </c>
      <c r="C81" s="276">
        <v>80</v>
      </c>
      <c r="D81" s="277" t="s">
        <v>215</v>
      </c>
      <c r="E81" s="291" t="s">
        <v>1775</v>
      </c>
      <c r="F81" s="279">
        <v>1</v>
      </c>
      <c r="G81" s="277" t="s">
        <v>141</v>
      </c>
      <c r="H81" s="280">
        <v>7</v>
      </c>
      <c r="I81" s="277" t="s">
        <v>432</v>
      </c>
      <c r="J81" s="277">
        <v>1650</v>
      </c>
      <c r="K81" s="277" t="s">
        <v>1874</v>
      </c>
      <c r="L81" s="277" t="s">
        <v>434</v>
      </c>
      <c r="M81" s="291" t="s">
        <v>435</v>
      </c>
      <c r="N81" s="309">
        <v>1372</v>
      </c>
      <c r="O81" s="309">
        <v>270</v>
      </c>
      <c r="P81" s="310">
        <v>1372</v>
      </c>
      <c r="Q81" s="339">
        <v>270</v>
      </c>
      <c r="R81" s="340" t="s">
        <v>80</v>
      </c>
      <c r="S81" s="277">
        <v>20210101</v>
      </c>
      <c r="T81" s="277">
        <v>20221231</v>
      </c>
      <c r="U81" s="310" t="s">
        <v>436</v>
      </c>
      <c r="V81" s="339" t="s">
        <v>437</v>
      </c>
      <c r="W81" s="339" t="s">
        <v>438</v>
      </c>
      <c r="X81" s="339" t="s">
        <v>439</v>
      </c>
      <c r="Y81" s="339" t="s">
        <v>152</v>
      </c>
      <c r="Z81" s="345" t="s">
        <v>440</v>
      </c>
      <c r="AA81" s="379">
        <v>70</v>
      </c>
      <c r="AB81" s="379">
        <v>1</v>
      </c>
      <c r="AC81" s="379">
        <v>70</v>
      </c>
      <c r="AD81" s="379">
        <v>1</v>
      </c>
      <c r="AE81" s="379">
        <v>85</v>
      </c>
      <c r="AF81" s="379">
        <v>1</v>
      </c>
      <c r="AG81" s="379">
        <v>83</v>
      </c>
      <c r="AH81" s="379">
        <v>1</v>
      </c>
      <c r="AI81" s="386">
        <f t="shared" si="8"/>
        <v>77</v>
      </c>
      <c r="AJ81" s="379">
        <f t="shared" si="9"/>
        <v>4</v>
      </c>
      <c r="AK81" s="379">
        <v>1</v>
      </c>
      <c r="AL81" s="379"/>
      <c r="AM81" s="379"/>
      <c r="AN81" s="379">
        <f t="shared" si="10"/>
        <v>5</v>
      </c>
      <c r="AO81" s="390"/>
      <c r="AP81" s="393">
        <v>1049</v>
      </c>
      <c r="AQ81" s="393">
        <v>200</v>
      </c>
      <c r="AR81" s="393">
        <f t="shared" si="11"/>
        <v>80</v>
      </c>
      <c r="AS81" s="394"/>
      <c r="AT81" s="392"/>
      <c r="AU81" s="395"/>
    </row>
    <row r="82" customFormat="1" ht="25" customHeight="1" spans="1:47">
      <c r="A82" s="274">
        <v>7</v>
      </c>
      <c r="B82" s="298">
        <v>0.552083333333333</v>
      </c>
      <c r="C82" s="276">
        <v>81</v>
      </c>
      <c r="D82" s="277" t="s">
        <v>71</v>
      </c>
      <c r="E82" s="306" t="s">
        <v>1875</v>
      </c>
      <c r="F82" s="279">
        <v>0</v>
      </c>
      <c r="G82" s="277" t="s">
        <v>141</v>
      </c>
      <c r="H82" s="291">
        <v>2</v>
      </c>
      <c r="I82" s="277" t="s">
        <v>1257</v>
      </c>
      <c r="J82" s="277">
        <v>5112.75</v>
      </c>
      <c r="K82" s="277" t="s">
        <v>1876</v>
      </c>
      <c r="L82" s="277" t="s">
        <v>1259</v>
      </c>
      <c r="M82" s="291" t="s">
        <v>1260</v>
      </c>
      <c r="N82" s="309">
        <v>1527</v>
      </c>
      <c r="O82" s="309" t="s">
        <v>1785</v>
      </c>
      <c r="P82" s="310">
        <v>1554.15</v>
      </c>
      <c r="Q82" s="339">
        <v>300</v>
      </c>
      <c r="R82" s="340" t="s">
        <v>80</v>
      </c>
      <c r="S82" s="277">
        <v>20201001</v>
      </c>
      <c r="T82" s="277">
        <v>20221031</v>
      </c>
      <c r="U82" s="310" t="s">
        <v>1261</v>
      </c>
      <c r="V82" s="339" t="s">
        <v>1262</v>
      </c>
      <c r="W82" s="339" t="s">
        <v>1263</v>
      </c>
      <c r="X82" s="339" t="s">
        <v>1264</v>
      </c>
      <c r="Y82" s="339" t="s">
        <v>152</v>
      </c>
      <c r="Z82" s="345" t="s">
        <v>1265</v>
      </c>
      <c r="AA82" s="379">
        <v>63</v>
      </c>
      <c r="AB82" s="379">
        <v>1</v>
      </c>
      <c r="AC82" s="379">
        <v>81</v>
      </c>
      <c r="AD82" s="379">
        <v>1</v>
      </c>
      <c r="AE82" s="379">
        <v>70</v>
      </c>
      <c r="AF82" s="379">
        <v>1</v>
      </c>
      <c r="AG82" s="379">
        <v>57</v>
      </c>
      <c r="AH82" s="379">
        <v>0</v>
      </c>
      <c r="AI82" s="386">
        <f t="shared" si="8"/>
        <v>67.75</v>
      </c>
      <c r="AJ82" s="379">
        <f t="shared" si="9"/>
        <v>3</v>
      </c>
      <c r="AK82" s="379">
        <v>1</v>
      </c>
      <c r="AL82" s="379"/>
      <c r="AM82" s="379">
        <v>1</v>
      </c>
      <c r="AN82" s="379">
        <f t="shared" si="10"/>
        <v>5</v>
      </c>
      <c r="AO82" s="390"/>
      <c r="AP82" s="393">
        <v>1017</v>
      </c>
      <c r="AQ82" s="393">
        <v>200</v>
      </c>
      <c r="AR82" s="393">
        <f t="shared" si="11"/>
        <v>80</v>
      </c>
      <c r="AS82" s="394"/>
      <c r="AT82" s="392"/>
      <c r="AU82" s="395"/>
    </row>
    <row r="83" customFormat="1" ht="25" customHeight="1" spans="1:47">
      <c r="A83" s="281">
        <v>8</v>
      </c>
      <c r="B83" s="297"/>
      <c r="C83" s="276">
        <v>82</v>
      </c>
      <c r="D83" s="283" t="s">
        <v>89</v>
      </c>
      <c r="E83" s="284" t="s">
        <v>1775</v>
      </c>
      <c r="F83" s="279">
        <v>1</v>
      </c>
      <c r="G83" s="277" t="s">
        <v>141</v>
      </c>
      <c r="H83" s="280">
        <v>3</v>
      </c>
      <c r="I83" s="277" t="s">
        <v>171</v>
      </c>
      <c r="J83" s="277">
        <v>632.4741</v>
      </c>
      <c r="K83" s="277" t="s">
        <v>1877</v>
      </c>
      <c r="L83" s="277" t="s">
        <v>173</v>
      </c>
      <c r="M83" s="291" t="s">
        <v>174</v>
      </c>
      <c r="N83" s="309" t="s">
        <v>1878</v>
      </c>
      <c r="O83" s="309" t="s">
        <v>1785</v>
      </c>
      <c r="P83" s="310">
        <v>1500</v>
      </c>
      <c r="Q83" s="339">
        <v>280</v>
      </c>
      <c r="R83" s="340" t="s">
        <v>80</v>
      </c>
      <c r="S83" s="277">
        <v>20210101</v>
      </c>
      <c r="T83" s="277">
        <v>20221231</v>
      </c>
      <c r="U83" s="310" t="s">
        <v>175</v>
      </c>
      <c r="V83" s="339" t="s">
        <v>176</v>
      </c>
      <c r="W83" s="339" t="s">
        <v>177</v>
      </c>
      <c r="X83" s="339" t="s">
        <v>178</v>
      </c>
      <c r="Y83" s="339" t="s">
        <v>179</v>
      </c>
      <c r="Z83" s="345" t="s">
        <v>180</v>
      </c>
      <c r="AA83" s="379">
        <v>65</v>
      </c>
      <c r="AB83" s="379">
        <v>1</v>
      </c>
      <c r="AC83" s="379">
        <v>75</v>
      </c>
      <c r="AD83" s="379">
        <v>1</v>
      </c>
      <c r="AE83" s="379">
        <v>81</v>
      </c>
      <c r="AF83" s="379">
        <v>1</v>
      </c>
      <c r="AG83" s="379">
        <v>68</v>
      </c>
      <c r="AH83" s="379">
        <v>1</v>
      </c>
      <c r="AI83" s="386">
        <f t="shared" si="8"/>
        <v>72.25</v>
      </c>
      <c r="AJ83" s="379">
        <f t="shared" si="9"/>
        <v>4</v>
      </c>
      <c r="AK83" s="379">
        <v>1</v>
      </c>
      <c r="AL83" s="379"/>
      <c r="AM83" s="379">
        <v>1</v>
      </c>
      <c r="AN83" s="379">
        <f t="shared" si="10"/>
        <v>6</v>
      </c>
      <c r="AO83" s="392"/>
      <c r="AP83" s="393">
        <v>1030</v>
      </c>
      <c r="AQ83" s="393">
        <v>200</v>
      </c>
      <c r="AR83" s="393">
        <f t="shared" si="11"/>
        <v>80</v>
      </c>
      <c r="AS83" s="394"/>
      <c r="AT83" s="392"/>
      <c r="AU83" s="395"/>
    </row>
    <row r="84" customFormat="1" ht="25" customHeight="1" spans="1:47">
      <c r="A84" s="281">
        <v>13</v>
      </c>
      <c r="B84" s="297"/>
      <c r="C84" s="276">
        <v>83</v>
      </c>
      <c r="D84" s="283" t="s">
        <v>89</v>
      </c>
      <c r="E84" s="284" t="s">
        <v>1879</v>
      </c>
      <c r="F84" s="279">
        <v>0</v>
      </c>
      <c r="G84" s="277" t="s">
        <v>141</v>
      </c>
      <c r="H84" s="280">
        <v>8</v>
      </c>
      <c r="I84" s="277" t="s">
        <v>230</v>
      </c>
      <c r="J84" s="277" t="s">
        <v>1785</v>
      </c>
      <c r="K84" s="277" t="s">
        <v>1880</v>
      </c>
      <c r="L84" s="277" t="s">
        <v>232</v>
      </c>
      <c r="M84" s="291" t="s">
        <v>233</v>
      </c>
      <c r="N84" s="309">
        <v>1600</v>
      </c>
      <c r="O84" s="309">
        <v>300</v>
      </c>
      <c r="P84" s="310">
        <v>1600</v>
      </c>
      <c r="Q84" s="376">
        <v>300</v>
      </c>
      <c r="R84" s="340" t="s">
        <v>80</v>
      </c>
      <c r="S84" s="277" t="s">
        <v>234</v>
      </c>
      <c r="T84" s="277" t="s">
        <v>235</v>
      </c>
      <c r="U84" s="310" t="s">
        <v>236</v>
      </c>
      <c r="V84" s="339" t="s">
        <v>237</v>
      </c>
      <c r="W84" s="339" t="s">
        <v>238</v>
      </c>
      <c r="X84" s="339" t="s">
        <v>239</v>
      </c>
      <c r="Y84" s="339" t="s">
        <v>240</v>
      </c>
      <c r="Z84" s="345" t="s">
        <v>241</v>
      </c>
      <c r="AA84" s="379">
        <v>75</v>
      </c>
      <c r="AB84" s="379">
        <v>1</v>
      </c>
      <c r="AC84" s="379">
        <v>85</v>
      </c>
      <c r="AD84" s="379">
        <v>1</v>
      </c>
      <c r="AE84" s="379">
        <v>83</v>
      </c>
      <c r="AF84" s="379">
        <v>1</v>
      </c>
      <c r="AG84" s="379">
        <v>81</v>
      </c>
      <c r="AH84" s="379">
        <v>1</v>
      </c>
      <c r="AI84" s="386">
        <f t="shared" si="8"/>
        <v>81</v>
      </c>
      <c r="AJ84" s="379">
        <f t="shared" si="9"/>
        <v>4</v>
      </c>
      <c r="AK84" s="379">
        <v>1</v>
      </c>
      <c r="AL84" s="379"/>
      <c r="AM84" s="379"/>
      <c r="AN84" s="379">
        <f t="shared" si="10"/>
        <v>5</v>
      </c>
      <c r="AO84" s="392"/>
      <c r="AP84" s="393">
        <v>1154</v>
      </c>
      <c r="AQ84" s="393">
        <v>200</v>
      </c>
      <c r="AR84" s="393">
        <f t="shared" si="11"/>
        <v>80</v>
      </c>
      <c r="AS84" s="394"/>
      <c r="AT84" s="392"/>
      <c r="AU84" s="395"/>
    </row>
    <row r="85" customFormat="1" ht="25" customHeight="1" spans="1:47">
      <c r="A85" s="286">
        <v>6</v>
      </c>
      <c r="B85" s="405"/>
      <c r="C85" s="276">
        <v>84</v>
      </c>
      <c r="D85" s="283" t="s">
        <v>101</v>
      </c>
      <c r="E85" s="288" t="s">
        <v>1775</v>
      </c>
      <c r="F85" s="279">
        <v>1</v>
      </c>
      <c r="G85" s="277" t="s">
        <v>141</v>
      </c>
      <c r="H85" s="280">
        <v>1</v>
      </c>
      <c r="I85" s="277" t="s">
        <v>143</v>
      </c>
      <c r="J85" s="277">
        <v>8191</v>
      </c>
      <c r="K85" s="277" t="s">
        <v>1881</v>
      </c>
      <c r="L85" s="277" t="s">
        <v>145</v>
      </c>
      <c r="M85" s="291" t="s">
        <v>146</v>
      </c>
      <c r="N85" s="309">
        <v>1200</v>
      </c>
      <c r="O85" s="309">
        <v>240</v>
      </c>
      <c r="P85" s="310">
        <v>1200</v>
      </c>
      <c r="Q85" s="376">
        <v>240</v>
      </c>
      <c r="R85" s="340" t="s">
        <v>80</v>
      </c>
      <c r="S85" s="277">
        <v>20210101</v>
      </c>
      <c r="T85" s="277" t="s">
        <v>147</v>
      </c>
      <c r="U85" s="310" t="s">
        <v>148</v>
      </c>
      <c r="V85" s="511" t="s">
        <v>149</v>
      </c>
      <c r="W85" s="339" t="s">
        <v>150</v>
      </c>
      <c r="X85" s="339" t="s">
        <v>151</v>
      </c>
      <c r="Y85" s="339" t="s">
        <v>152</v>
      </c>
      <c r="Z85" s="345" t="s">
        <v>153</v>
      </c>
      <c r="AA85" s="379">
        <v>75</v>
      </c>
      <c r="AB85" s="379">
        <v>1</v>
      </c>
      <c r="AC85" s="379">
        <v>50</v>
      </c>
      <c r="AD85" s="379"/>
      <c r="AE85" s="379">
        <v>74</v>
      </c>
      <c r="AF85" s="379">
        <v>1</v>
      </c>
      <c r="AG85" s="379">
        <v>80</v>
      </c>
      <c r="AH85" s="379">
        <v>1</v>
      </c>
      <c r="AI85" s="386">
        <f t="shared" si="8"/>
        <v>69.75</v>
      </c>
      <c r="AJ85" s="379">
        <f t="shared" si="9"/>
        <v>3</v>
      </c>
      <c r="AK85" s="379">
        <v>1</v>
      </c>
      <c r="AL85" s="379"/>
      <c r="AM85" s="379">
        <v>1</v>
      </c>
      <c r="AN85" s="379">
        <f t="shared" si="10"/>
        <v>5</v>
      </c>
      <c r="AO85" s="392"/>
      <c r="AP85" s="393">
        <v>1115</v>
      </c>
      <c r="AQ85" s="393">
        <v>200</v>
      </c>
      <c r="AR85" s="393">
        <f t="shared" si="11"/>
        <v>80</v>
      </c>
      <c r="AS85" s="394"/>
      <c r="AT85" s="392"/>
      <c r="AU85" s="395"/>
    </row>
    <row r="86" customFormat="1" ht="25" customHeight="1" spans="1:47">
      <c r="A86" s="274">
        <v>15</v>
      </c>
      <c r="B86" s="295"/>
      <c r="C86" s="276">
        <v>85</v>
      </c>
      <c r="D86" s="283" t="s">
        <v>101</v>
      </c>
      <c r="E86" s="288" t="s">
        <v>1775</v>
      </c>
      <c r="F86" s="279">
        <v>0</v>
      </c>
      <c r="G86" s="277" t="s">
        <v>141</v>
      </c>
      <c r="H86" s="280">
        <v>10</v>
      </c>
      <c r="I86" s="277" t="s">
        <v>251</v>
      </c>
      <c r="J86" s="277">
        <v>5020</v>
      </c>
      <c r="K86" s="277" t="s">
        <v>1882</v>
      </c>
      <c r="L86" s="277" t="s">
        <v>253</v>
      </c>
      <c r="M86" s="291" t="s">
        <v>254</v>
      </c>
      <c r="N86" s="309" t="s">
        <v>1883</v>
      </c>
      <c r="O86" s="309" t="s">
        <v>1884</v>
      </c>
      <c r="P86" s="310">
        <v>1200</v>
      </c>
      <c r="Q86" s="376">
        <v>240</v>
      </c>
      <c r="R86" s="340" t="s">
        <v>80</v>
      </c>
      <c r="S86" s="277">
        <v>20210101</v>
      </c>
      <c r="T86" s="277">
        <v>20221231</v>
      </c>
      <c r="U86" s="310" t="s">
        <v>255</v>
      </c>
      <c r="V86" s="339" t="s">
        <v>256</v>
      </c>
      <c r="W86" s="339" t="s">
        <v>257</v>
      </c>
      <c r="X86" s="339" t="s">
        <v>258</v>
      </c>
      <c r="Y86" s="339" t="s">
        <v>152</v>
      </c>
      <c r="Z86" s="345" t="s">
        <v>259</v>
      </c>
      <c r="AA86" s="379">
        <v>90</v>
      </c>
      <c r="AB86" s="379">
        <v>1</v>
      </c>
      <c r="AC86" s="379">
        <v>80</v>
      </c>
      <c r="AD86" s="379">
        <v>1</v>
      </c>
      <c r="AE86" s="379">
        <v>71</v>
      </c>
      <c r="AF86" s="379">
        <v>1</v>
      </c>
      <c r="AG86" s="379">
        <v>63</v>
      </c>
      <c r="AH86" s="379"/>
      <c r="AI86" s="386">
        <f t="shared" si="8"/>
        <v>76</v>
      </c>
      <c r="AJ86" s="379">
        <f t="shared" si="9"/>
        <v>3</v>
      </c>
      <c r="AK86" s="379">
        <v>1</v>
      </c>
      <c r="AL86" s="379"/>
      <c r="AM86" s="379"/>
      <c r="AN86" s="379">
        <f t="shared" si="10"/>
        <v>4</v>
      </c>
      <c r="AO86" s="392"/>
      <c r="AP86" s="393">
        <v>1041</v>
      </c>
      <c r="AQ86" s="393">
        <v>200</v>
      </c>
      <c r="AR86" s="393">
        <f t="shared" si="11"/>
        <v>80</v>
      </c>
      <c r="AS86" s="394"/>
      <c r="AT86" s="392"/>
      <c r="AU86" s="395"/>
    </row>
    <row r="87" customFormat="1" ht="25" customHeight="1" spans="1:46">
      <c r="A87" s="406">
        <v>100</v>
      </c>
      <c r="B87" s="407">
        <v>0.4375</v>
      </c>
      <c r="C87" s="408" t="s">
        <v>1885</v>
      </c>
      <c r="D87" s="409" t="s">
        <v>291</v>
      </c>
      <c r="E87" s="410" t="s">
        <v>1886</v>
      </c>
      <c r="F87" s="411">
        <v>1</v>
      </c>
      <c r="G87" s="412" t="s">
        <v>650</v>
      </c>
      <c r="H87" s="413">
        <v>6</v>
      </c>
      <c r="I87" s="409" t="s">
        <v>828</v>
      </c>
      <c r="J87" s="409">
        <v>1175.9581</v>
      </c>
      <c r="K87" s="409" t="s">
        <v>1887</v>
      </c>
      <c r="L87" s="409" t="s">
        <v>830</v>
      </c>
      <c r="M87" s="417" t="s">
        <v>831</v>
      </c>
      <c r="N87" s="418">
        <v>1600</v>
      </c>
      <c r="O87" s="418">
        <v>300</v>
      </c>
      <c r="P87" s="419">
        <v>1600</v>
      </c>
      <c r="Q87" s="421">
        <v>300</v>
      </c>
      <c r="R87" s="422" t="s">
        <v>80</v>
      </c>
      <c r="S87" s="421">
        <v>44063</v>
      </c>
      <c r="T87" s="421">
        <v>44639</v>
      </c>
      <c r="U87" s="423" t="s">
        <v>832</v>
      </c>
      <c r="V87" s="424" t="s">
        <v>833</v>
      </c>
      <c r="W87" s="424" t="s">
        <v>834</v>
      </c>
      <c r="X87" s="424" t="s">
        <v>835</v>
      </c>
      <c r="Y87" s="421" t="s">
        <v>836</v>
      </c>
      <c r="Z87" s="424" t="s">
        <v>837</v>
      </c>
      <c r="AA87" s="425">
        <v>68</v>
      </c>
      <c r="AB87" s="425">
        <v>1</v>
      </c>
      <c r="AC87" s="425">
        <v>90</v>
      </c>
      <c r="AD87" s="425">
        <v>1</v>
      </c>
      <c r="AE87" s="425">
        <v>68</v>
      </c>
      <c r="AF87" s="425">
        <v>1</v>
      </c>
      <c r="AG87" s="425">
        <v>77</v>
      </c>
      <c r="AH87" s="425">
        <v>1</v>
      </c>
      <c r="AI87" s="425">
        <f t="shared" si="8"/>
        <v>75.75</v>
      </c>
      <c r="AJ87" s="425">
        <f t="shared" si="9"/>
        <v>4</v>
      </c>
      <c r="AK87" s="425">
        <v>0</v>
      </c>
      <c r="AL87" s="425"/>
      <c r="AM87" s="425"/>
      <c r="AN87" s="425">
        <f t="shared" si="10"/>
        <v>4</v>
      </c>
      <c r="AO87" s="427"/>
      <c r="AP87" s="428">
        <v>0</v>
      </c>
      <c r="AQ87" s="428">
        <v>0</v>
      </c>
      <c r="AR87" s="429">
        <v>0</v>
      </c>
      <c r="AS87" s="430" t="s">
        <v>1888</v>
      </c>
      <c r="AT87" s="392"/>
    </row>
    <row r="88" customHeight="1" spans="42:44">
      <c r="AP88" s="431">
        <f>SUM(AP2:AP86)</f>
        <v>111150.5</v>
      </c>
      <c r="AQ88" s="110">
        <f>SUM(AQ2:AQ87)</f>
        <v>16690</v>
      </c>
      <c r="AR88" s="432">
        <f>SUM(AR2:AR39,AR41:AR86)</f>
        <v>6580</v>
      </c>
    </row>
  </sheetData>
  <autoFilter ref="A1:AU88">
    <extLst/>
  </autoFilter>
  <mergeCells count="4">
    <mergeCell ref="AA1:AB1"/>
    <mergeCell ref="AC1:AD1"/>
    <mergeCell ref="AE1:AF1"/>
    <mergeCell ref="AG1:AH1"/>
  </mergeCells>
  <conditionalFormatting sqref="I1">
    <cfRule type="duplicateValues" dxfId="5" priority="55"/>
  </conditionalFormatting>
  <conditionalFormatting sqref="I7">
    <cfRule type="duplicateValues" dxfId="5" priority="34"/>
    <cfRule type="duplicateValues" dxfId="5" priority="33"/>
  </conditionalFormatting>
  <conditionalFormatting sqref="I9">
    <cfRule type="duplicateValues" dxfId="5" priority="32"/>
    <cfRule type="duplicateValues" dxfId="5" priority="31"/>
  </conditionalFormatting>
  <conditionalFormatting sqref="I19">
    <cfRule type="duplicateValues" dxfId="5" priority="28"/>
  </conditionalFormatting>
  <conditionalFormatting sqref="I20">
    <cfRule type="duplicateValues" dxfId="5" priority="27"/>
  </conditionalFormatting>
  <conditionalFormatting sqref="I27">
    <cfRule type="duplicateValues" dxfId="5" priority="25"/>
  </conditionalFormatting>
  <conditionalFormatting sqref="I28">
    <cfRule type="duplicateValues" dxfId="5" priority="24"/>
  </conditionalFormatting>
  <conditionalFormatting sqref="I39">
    <cfRule type="duplicateValues" dxfId="5" priority="21"/>
  </conditionalFormatting>
  <conditionalFormatting sqref="I40">
    <cfRule type="duplicateValues" dxfId="5" priority="20"/>
  </conditionalFormatting>
  <conditionalFormatting sqref="I44">
    <cfRule type="duplicateValues" dxfId="5" priority="18"/>
  </conditionalFormatting>
  <conditionalFormatting sqref="I48">
    <cfRule type="duplicateValues" dxfId="5" priority="168"/>
  </conditionalFormatting>
  <conditionalFormatting sqref="I49">
    <cfRule type="duplicateValues" dxfId="5" priority="16"/>
  </conditionalFormatting>
  <conditionalFormatting sqref="I53">
    <cfRule type="duplicateValues" dxfId="5" priority="14"/>
  </conditionalFormatting>
  <conditionalFormatting sqref="I62">
    <cfRule type="duplicateValues" dxfId="5" priority="11"/>
  </conditionalFormatting>
  <conditionalFormatting sqref="I63">
    <cfRule type="duplicateValues" dxfId="5" priority="10"/>
  </conditionalFormatting>
  <conditionalFormatting sqref="I65">
    <cfRule type="duplicateValues" dxfId="5" priority="9"/>
  </conditionalFormatting>
  <conditionalFormatting sqref="I71">
    <cfRule type="duplicateValues" dxfId="5" priority="7"/>
  </conditionalFormatting>
  <conditionalFormatting sqref="I77">
    <cfRule type="duplicateValues" dxfId="5" priority="5"/>
  </conditionalFormatting>
  <conditionalFormatting sqref="I2:I4">
    <cfRule type="duplicateValues" dxfId="5" priority="36"/>
    <cfRule type="duplicateValues" dxfId="5" priority="35"/>
  </conditionalFormatting>
  <conditionalFormatting sqref="I12:I14">
    <cfRule type="duplicateValues" dxfId="5" priority="30"/>
  </conditionalFormatting>
  <conditionalFormatting sqref="I17:I18">
    <cfRule type="duplicateValues" dxfId="5" priority="29"/>
  </conditionalFormatting>
  <conditionalFormatting sqref="I22:I24">
    <cfRule type="duplicateValues" dxfId="5" priority="26"/>
  </conditionalFormatting>
  <conditionalFormatting sqref="I29:I31">
    <cfRule type="duplicateValues" dxfId="5" priority="23"/>
  </conditionalFormatting>
  <conditionalFormatting sqref="I32:I35">
    <cfRule type="duplicateValues" dxfId="5" priority="155"/>
  </conditionalFormatting>
  <conditionalFormatting sqref="I36:I38">
    <cfRule type="duplicateValues" dxfId="5" priority="22"/>
  </conditionalFormatting>
  <conditionalFormatting sqref="I42:I43">
    <cfRule type="duplicateValues" dxfId="5" priority="19"/>
  </conditionalFormatting>
  <conditionalFormatting sqref="I46:I47">
    <cfRule type="duplicateValues" dxfId="5" priority="17"/>
  </conditionalFormatting>
  <conditionalFormatting sqref="I50:I52">
    <cfRule type="duplicateValues" dxfId="5" priority="15"/>
  </conditionalFormatting>
  <conditionalFormatting sqref="I54:I59">
    <cfRule type="duplicateValues" dxfId="5" priority="13"/>
  </conditionalFormatting>
  <conditionalFormatting sqref="I60:I61">
    <cfRule type="duplicateValues" dxfId="5" priority="12"/>
  </conditionalFormatting>
  <conditionalFormatting sqref="I67:I69">
    <cfRule type="duplicateValues" dxfId="5" priority="8"/>
  </conditionalFormatting>
  <conditionalFormatting sqref="I74:I76">
    <cfRule type="duplicateValues" dxfId="5" priority="6"/>
  </conditionalFormatting>
  <conditionalFormatting sqref="I78:I80">
    <cfRule type="duplicateValues" dxfId="5" priority="4"/>
  </conditionalFormatting>
  <conditionalFormatting sqref="I81:I82">
    <cfRule type="duplicateValues" dxfId="5" priority="171"/>
  </conditionalFormatting>
  <conditionalFormatting sqref="I83:I86">
    <cfRule type="duplicateValues" dxfId="5" priority="3"/>
  </conditionalFormatting>
  <conditionalFormatting sqref="I1 I5:I6 I8">
    <cfRule type="duplicateValues" dxfId="5" priority="152"/>
  </conditionalFormatting>
  <conditionalFormatting sqref="I10:I11 I15:I16">
    <cfRule type="duplicateValues" dxfId="5" priority="153"/>
  </conditionalFormatting>
  <conditionalFormatting sqref="I21 I25:I26">
    <cfRule type="duplicateValues" dxfId="5" priority="154"/>
  </conditionalFormatting>
  <conditionalFormatting sqref="I87 I41 I45">
    <cfRule type="duplicateValues" dxfId="5" priority="167"/>
  </conditionalFormatting>
  <conditionalFormatting sqref="I64 I66">
    <cfRule type="duplicateValues" dxfId="5" priority="169"/>
  </conditionalFormatting>
  <conditionalFormatting sqref="I70 I72:I73">
    <cfRule type="duplicateValues" dxfId="5" priority="170"/>
  </conditionalFormatting>
  <dataValidations count="1">
    <dataValidation type="list" allowBlank="1" showInputMessage="1" showErrorMessage="1" sqref="R19 R41 R45 R53 R22:R27 R32:R33 R37:R39 R59:R63 R65:R69 R71:R87">
      <formula1>ee</formula1>
    </dataValidation>
  </dataValidation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3"/>
  <sheetViews>
    <sheetView tabSelected="1" view="pageBreakPreview" zoomScaleNormal="100" topLeftCell="A31" workbookViewId="0">
      <selection activeCell="B34" sqref="B34"/>
    </sheetView>
  </sheetViews>
  <sheetFormatPr defaultColWidth="9" defaultRowHeight="14.25" outlineLevelCol="4"/>
  <cols>
    <col min="1" max="1" width="5.875" style="110" customWidth="1"/>
    <col min="2" max="2" width="29.875" style="110" customWidth="1"/>
    <col min="3" max="3" width="51.5" style="110" customWidth="1"/>
    <col min="4" max="16384" width="9" style="110"/>
  </cols>
  <sheetData>
    <row r="1" s="257" customFormat="1" ht="48" customHeight="1" spans="1:3">
      <c r="A1" s="258" t="s">
        <v>1889</v>
      </c>
      <c r="B1" s="258"/>
      <c r="C1" s="258"/>
    </row>
    <row r="2" ht="27" customHeight="1" spans="1:3">
      <c r="A2" s="259" t="s">
        <v>44</v>
      </c>
      <c r="B2" s="260" t="s">
        <v>52</v>
      </c>
      <c r="C2" s="260" t="s">
        <v>56</v>
      </c>
    </row>
    <row r="3" ht="27" customHeight="1" spans="1:3">
      <c r="A3" s="261">
        <v>1</v>
      </c>
      <c r="B3" s="143" t="s">
        <v>1890</v>
      </c>
      <c r="C3" s="143" t="s">
        <v>1891</v>
      </c>
    </row>
    <row r="4" ht="27" customHeight="1" spans="1:3">
      <c r="A4" s="261">
        <v>2</v>
      </c>
      <c r="B4" s="122" t="s">
        <v>1892</v>
      </c>
      <c r="C4" s="122" t="s">
        <v>1893</v>
      </c>
    </row>
    <row r="5" ht="27" customHeight="1" spans="1:3">
      <c r="A5" s="261">
        <v>3</v>
      </c>
      <c r="B5" s="122" t="s">
        <v>1894</v>
      </c>
      <c r="C5" s="122" t="s">
        <v>1895</v>
      </c>
    </row>
    <row r="6" ht="27" customHeight="1" spans="1:3">
      <c r="A6" s="261">
        <v>4</v>
      </c>
      <c r="B6" s="143" t="s">
        <v>1896</v>
      </c>
      <c r="C6" s="143" t="s">
        <v>1897</v>
      </c>
    </row>
    <row r="7" ht="27" customHeight="1" spans="1:3">
      <c r="A7" s="261">
        <v>5</v>
      </c>
      <c r="B7" s="143" t="s">
        <v>1898</v>
      </c>
      <c r="C7" s="143" t="s">
        <v>1899</v>
      </c>
    </row>
    <row r="8" ht="27" customHeight="1" spans="1:3">
      <c r="A8" s="261">
        <v>6</v>
      </c>
      <c r="B8" s="143" t="s">
        <v>1900</v>
      </c>
      <c r="C8" s="143" t="s">
        <v>1901</v>
      </c>
    </row>
    <row r="9" ht="27" customHeight="1" spans="1:3">
      <c r="A9" s="261">
        <v>7</v>
      </c>
      <c r="B9" s="143" t="s">
        <v>1902</v>
      </c>
      <c r="C9" s="143" t="s">
        <v>1903</v>
      </c>
    </row>
    <row r="10" ht="27" customHeight="1" spans="1:3">
      <c r="A10" s="261">
        <v>8</v>
      </c>
      <c r="B10" s="143" t="s">
        <v>1904</v>
      </c>
      <c r="C10" s="143" t="s">
        <v>1905</v>
      </c>
    </row>
    <row r="11" ht="27" customHeight="1" spans="1:3">
      <c r="A11" s="261">
        <v>9</v>
      </c>
      <c r="B11" s="143" t="s">
        <v>1906</v>
      </c>
      <c r="C11" s="143" t="s">
        <v>1907</v>
      </c>
    </row>
    <row r="12" ht="27" customHeight="1" spans="1:3">
      <c r="A12" s="261">
        <v>10</v>
      </c>
      <c r="B12" s="143" t="s">
        <v>1908</v>
      </c>
      <c r="C12" s="143" t="s">
        <v>1909</v>
      </c>
    </row>
    <row r="13" ht="27" customHeight="1" spans="1:3">
      <c r="A13" s="261">
        <v>11</v>
      </c>
      <c r="B13" s="143" t="s">
        <v>1910</v>
      </c>
      <c r="C13" s="143" t="s">
        <v>1911</v>
      </c>
    </row>
    <row r="14" ht="27" customHeight="1" spans="1:3">
      <c r="A14" s="261">
        <v>12</v>
      </c>
      <c r="B14" s="143" t="s">
        <v>1912</v>
      </c>
      <c r="C14" s="143" t="s">
        <v>1913</v>
      </c>
    </row>
    <row r="15" ht="27" customHeight="1" spans="1:3">
      <c r="A15" s="261">
        <v>13</v>
      </c>
      <c r="B15" s="143" t="s">
        <v>1914</v>
      </c>
      <c r="C15" s="143" t="s">
        <v>1915</v>
      </c>
    </row>
    <row r="16" ht="27" customHeight="1" spans="1:3">
      <c r="A16" s="261">
        <v>14</v>
      </c>
      <c r="B16" s="143" t="s">
        <v>1916</v>
      </c>
      <c r="C16" s="143" t="s">
        <v>1917</v>
      </c>
    </row>
    <row r="17" ht="27" customHeight="1" spans="1:3">
      <c r="A17" s="261">
        <v>15</v>
      </c>
      <c r="B17" s="143" t="s">
        <v>1918</v>
      </c>
      <c r="C17" s="143" t="s">
        <v>1919</v>
      </c>
    </row>
    <row r="18" ht="27" customHeight="1" spans="1:3">
      <c r="A18" s="261">
        <v>16</v>
      </c>
      <c r="B18" s="143" t="s">
        <v>1920</v>
      </c>
      <c r="C18" s="143" t="s">
        <v>1921</v>
      </c>
    </row>
    <row r="19" ht="27" customHeight="1" spans="1:3">
      <c r="A19" s="261">
        <v>17</v>
      </c>
      <c r="B19" s="143" t="s">
        <v>1922</v>
      </c>
      <c r="C19" s="143" t="s">
        <v>1923</v>
      </c>
    </row>
    <row r="20" ht="27" customHeight="1" spans="1:3">
      <c r="A20" s="261">
        <v>18</v>
      </c>
      <c r="B20" s="143" t="s">
        <v>1924</v>
      </c>
      <c r="C20" s="143" t="s">
        <v>1925</v>
      </c>
    </row>
    <row r="21" ht="27" customHeight="1" spans="1:3">
      <c r="A21" s="261">
        <v>19</v>
      </c>
      <c r="B21" s="143" t="s">
        <v>1926</v>
      </c>
      <c r="C21" s="143" t="s">
        <v>1927</v>
      </c>
    </row>
    <row r="22" ht="27" customHeight="1" spans="1:3">
      <c r="A22" s="261">
        <v>20</v>
      </c>
      <c r="B22" s="143" t="s">
        <v>1928</v>
      </c>
      <c r="C22" s="143" t="s">
        <v>1929</v>
      </c>
    </row>
    <row r="23" ht="27" customHeight="1" spans="1:3">
      <c r="A23" s="261">
        <v>21</v>
      </c>
      <c r="B23" s="143" t="s">
        <v>1930</v>
      </c>
      <c r="C23" s="143" t="s">
        <v>1931</v>
      </c>
    </row>
    <row r="24" ht="27" customHeight="1" spans="1:3">
      <c r="A24" s="261">
        <v>22</v>
      </c>
      <c r="B24" s="143" t="s">
        <v>1932</v>
      </c>
      <c r="C24" s="143" t="s">
        <v>1933</v>
      </c>
    </row>
    <row r="25" ht="27" customHeight="1" spans="1:3">
      <c r="A25" s="261">
        <v>23</v>
      </c>
      <c r="B25" s="143" t="s">
        <v>1934</v>
      </c>
      <c r="C25" s="143" t="s">
        <v>1935</v>
      </c>
    </row>
    <row r="26" ht="27" customHeight="1" spans="1:3">
      <c r="A26" s="261">
        <v>24</v>
      </c>
      <c r="B26" s="143" t="s">
        <v>1936</v>
      </c>
      <c r="C26" s="143" t="s">
        <v>1937</v>
      </c>
    </row>
    <row r="27" ht="27" customHeight="1" spans="1:3">
      <c r="A27" s="261">
        <v>25</v>
      </c>
      <c r="B27" s="143" t="s">
        <v>1938</v>
      </c>
      <c r="C27" s="143" t="s">
        <v>1939</v>
      </c>
    </row>
    <row r="28" ht="27" customHeight="1" spans="1:3">
      <c r="A28" s="261">
        <v>26</v>
      </c>
      <c r="B28" s="143" t="s">
        <v>1940</v>
      </c>
      <c r="C28" s="143" t="s">
        <v>1941</v>
      </c>
    </row>
    <row r="29" ht="27" customHeight="1" spans="1:3">
      <c r="A29" s="261">
        <v>27</v>
      </c>
      <c r="B29" s="143" t="s">
        <v>487</v>
      </c>
      <c r="C29" s="143" t="s">
        <v>1942</v>
      </c>
    </row>
    <row r="30" ht="27" customHeight="1" spans="1:3">
      <c r="A30" s="261">
        <v>28</v>
      </c>
      <c r="B30" s="143" t="s">
        <v>1943</v>
      </c>
      <c r="C30" s="143" t="s">
        <v>1944</v>
      </c>
    </row>
    <row r="31" ht="27" customHeight="1" spans="1:3">
      <c r="A31" s="261">
        <v>29</v>
      </c>
      <c r="B31" s="143" t="s">
        <v>1945</v>
      </c>
      <c r="C31" s="143" t="s">
        <v>1946</v>
      </c>
    </row>
    <row r="32" ht="27" customHeight="1" spans="1:3">
      <c r="A32" s="261">
        <v>30</v>
      </c>
      <c r="B32" s="143" t="s">
        <v>1947</v>
      </c>
      <c r="C32" s="143" t="s">
        <v>1948</v>
      </c>
    </row>
    <row r="33" ht="27" customHeight="1" spans="1:3">
      <c r="A33" s="261">
        <v>31</v>
      </c>
      <c r="B33" s="143" t="s">
        <v>1949</v>
      </c>
      <c r="C33" s="143" t="s">
        <v>1950</v>
      </c>
    </row>
    <row r="34" ht="27" customHeight="1" spans="1:3">
      <c r="A34" s="261">
        <v>32</v>
      </c>
      <c r="B34" s="143" t="s">
        <v>1951</v>
      </c>
      <c r="C34" s="143" t="s">
        <v>1952</v>
      </c>
    </row>
    <row r="35" ht="27" customHeight="1" spans="1:3">
      <c r="A35" s="261">
        <v>33</v>
      </c>
      <c r="B35" s="143" t="s">
        <v>1953</v>
      </c>
      <c r="C35" s="143" t="s">
        <v>1954</v>
      </c>
    </row>
    <row r="36" ht="27" customHeight="1" spans="1:3">
      <c r="A36" s="261">
        <v>34</v>
      </c>
      <c r="B36" s="143" t="s">
        <v>1955</v>
      </c>
      <c r="C36" s="143" t="s">
        <v>1956</v>
      </c>
    </row>
    <row r="37" ht="27" customHeight="1" spans="1:3">
      <c r="A37" s="261">
        <v>35</v>
      </c>
      <c r="B37" s="143" t="s">
        <v>1957</v>
      </c>
      <c r="C37" s="143" t="s">
        <v>1958</v>
      </c>
    </row>
    <row r="38" ht="27" customHeight="1" spans="1:3">
      <c r="A38" s="261">
        <v>36</v>
      </c>
      <c r="B38" s="143" t="s">
        <v>1959</v>
      </c>
      <c r="C38" s="143" t="s">
        <v>1960</v>
      </c>
    </row>
    <row r="39" ht="27" customHeight="1" spans="1:3">
      <c r="A39" s="261">
        <v>37</v>
      </c>
      <c r="B39" s="143" t="s">
        <v>1266</v>
      </c>
      <c r="C39" s="143" t="s">
        <v>1961</v>
      </c>
    </row>
    <row r="40" ht="27" customHeight="1" spans="1:3">
      <c r="A40" s="261">
        <v>38</v>
      </c>
      <c r="B40" s="143" t="s">
        <v>1962</v>
      </c>
      <c r="C40" s="143" t="s">
        <v>1963</v>
      </c>
    </row>
    <row r="41" ht="27" customHeight="1" spans="1:3">
      <c r="A41" s="261">
        <v>39</v>
      </c>
      <c r="B41" s="143" t="s">
        <v>1964</v>
      </c>
      <c r="C41" s="143" t="s">
        <v>1965</v>
      </c>
    </row>
    <row r="42" ht="27" customHeight="1" spans="1:3">
      <c r="A42" s="261">
        <v>40</v>
      </c>
      <c r="B42" s="262" t="s">
        <v>1966</v>
      </c>
      <c r="C42" s="262" t="s">
        <v>1967</v>
      </c>
    </row>
    <row r="43" ht="27" customHeight="1" spans="1:3">
      <c r="A43" s="261">
        <v>41</v>
      </c>
      <c r="B43" s="143" t="s">
        <v>1968</v>
      </c>
      <c r="C43" s="143" t="s">
        <v>1969</v>
      </c>
    </row>
    <row r="44" ht="27" customHeight="1" spans="1:3">
      <c r="A44" s="261">
        <v>42</v>
      </c>
      <c r="B44" s="143" t="s">
        <v>1970</v>
      </c>
      <c r="C44" s="143" t="s">
        <v>1971</v>
      </c>
    </row>
    <row r="45" ht="27" customHeight="1" spans="1:3">
      <c r="A45" s="261">
        <v>43</v>
      </c>
      <c r="B45" s="143" t="s">
        <v>1972</v>
      </c>
      <c r="C45" s="143" t="s">
        <v>1973</v>
      </c>
    </row>
    <row r="46" ht="27" customHeight="1" spans="1:3">
      <c r="A46" s="261">
        <v>44</v>
      </c>
      <c r="B46" s="143" t="s">
        <v>1974</v>
      </c>
      <c r="C46" s="143" t="s">
        <v>1975</v>
      </c>
    </row>
    <row r="47" ht="27" customHeight="1" spans="1:3">
      <c r="A47" s="261">
        <v>45</v>
      </c>
      <c r="B47" s="143" t="s">
        <v>1976</v>
      </c>
      <c r="C47" s="143" t="s">
        <v>1977</v>
      </c>
    </row>
    <row r="48" ht="27" customHeight="1" spans="1:3">
      <c r="A48" s="261">
        <v>46</v>
      </c>
      <c r="B48" s="143" t="s">
        <v>1978</v>
      </c>
      <c r="C48" s="143" t="s">
        <v>1979</v>
      </c>
    </row>
    <row r="49" ht="27" customHeight="1" spans="1:3">
      <c r="A49" s="261">
        <v>47</v>
      </c>
      <c r="B49" s="143" t="s">
        <v>1980</v>
      </c>
      <c r="C49" s="143" t="s">
        <v>1981</v>
      </c>
    </row>
    <row r="50" ht="27" customHeight="1" spans="1:3">
      <c r="A50" s="261">
        <v>48</v>
      </c>
      <c r="B50" s="143" t="s">
        <v>1982</v>
      </c>
      <c r="C50" s="143" t="s">
        <v>1983</v>
      </c>
    </row>
    <row r="51" ht="27" customHeight="1" spans="1:3">
      <c r="A51" s="261">
        <v>49</v>
      </c>
      <c r="B51" s="143" t="s">
        <v>1984</v>
      </c>
      <c r="C51" s="143" t="s">
        <v>1985</v>
      </c>
    </row>
    <row r="52" ht="27" customHeight="1" spans="1:3">
      <c r="A52" s="261">
        <v>50</v>
      </c>
      <c r="B52" s="143" t="s">
        <v>1986</v>
      </c>
      <c r="C52" s="143" t="s">
        <v>1987</v>
      </c>
    </row>
    <row r="53" ht="27" customHeight="1" spans="1:3">
      <c r="A53" s="261">
        <v>51</v>
      </c>
      <c r="B53" s="143" t="s">
        <v>1988</v>
      </c>
      <c r="C53" s="143" t="s">
        <v>1989</v>
      </c>
    </row>
    <row r="54" ht="27" customHeight="1" spans="1:3">
      <c r="A54" s="261">
        <v>52</v>
      </c>
      <c r="B54" s="143" t="s">
        <v>1990</v>
      </c>
      <c r="C54" s="143" t="s">
        <v>1991</v>
      </c>
    </row>
    <row r="55" ht="27" customHeight="1" spans="1:3">
      <c r="A55" s="261">
        <v>53</v>
      </c>
      <c r="B55" s="143" t="s">
        <v>1992</v>
      </c>
      <c r="C55" s="143" t="s">
        <v>1993</v>
      </c>
    </row>
    <row r="56" ht="27" customHeight="1" spans="1:3">
      <c r="A56" s="261">
        <v>54</v>
      </c>
      <c r="B56" s="143" t="s">
        <v>1994</v>
      </c>
      <c r="C56" s="143" t="s">
        <v>1995</v>
      </c>
    </row>
    <row r="57" ht="27" customHeight="1" spans="1:3">
      <c r="A57" s="261">
        <v>55</v>
      </c>
      <c r="B57" s="143" t="s">
        <v>1996</v>
      </c>
      <c r="C57" s="143" t="s">
        <v>1997</v>
      </c>
    </row>
    <row r="58" ht="27" customHeight="1" spans="1:3">
      <c r="A58" s="261">
        <v>56</v>
      </c>
      <c r="B58" s="122" t="s">
        <v>1998</v>
      </c>
      <c r="C58" s="122" t="s">
        <v>1999</v>
      </c>
    </row>
    <row r="59" ht="27" customHeight="1" spans="1:3">
      <c r="A59" s="261">
        <v>57</v>
      </c>
      <c r="B59" s="122" t="s">
        <v>2000</v>
      </c>
      <c r="C59" s="122" t="s">
        <v>2001</v>
      </c>
    </row>
    <row r="60" ht="27" customHeight="1" spans="1:3">
      <c r="A60" s="143">
        <v>58</v>
      </c>
      <c r="B60" s="143" t="s">
        <v>2002</v>
      </c>
      <c r="C60" s="143" t="s">
        <v>2003</v>
      </c>
    </row>
    <row r="61" ht="27" customHeight="1" spans="1:3">
      <c r="A61" s="143">
        <v>59</v>
      </c>
      <c r="B61" s="143" t="s">
        <v>2004</v>
      </c>
      <c r="C61" s="143" t="s">
        <v>2005</v>
      </c>
    </row>
    <row r="62" ht="27" customHeight="1" spans="1:3">
      <c r="A62" s="143">
        <v>60</v>
      </c>
      <c r="B62" s="143" t="s">
        <v>2006</v>
      </c>
      <c r="C62" s="143" t="s">
        <v>2007</v>
      </c>
    </row>
    <row r="63" ht="27" customHeight="1" spans="1:3">
      <c r="A63" s="143">
        <v>61</v>
      </c>
      <c r="B63" s="143" t="s">
        <v>2008</v>
      </c>
      <c r="C63" s="143" t="s">
        <v>2009</v>
      </c>
    </row>
    <row r="64" ht="27" customHeight="1" spans="1:3">
      <c r="A64" s="143">
        <v>62</v>
      </c>
      <c r="B64" s="143" t="s">
        <v>2010</v>
      </c>
      <c r="C64" s="143" t="s">
        <v>2011</v>
      </c>
    </row>
    <row r="65" ht="27" customHeight="1"/>
    <row r="66" ht="27" customHeight="1"/>
    <row r="67" ht="27" customHeight="1"/>
    <row r="68" ht="27" customHeight="1"/>
    <row r="69" ht="27" customHeight="1"/>
    <row r="73" spans="5:5">
      <c r="E73" s="143"/>
    </row>
  </sheetData>
  <conditionalFormatting sqref="B2">
    <cfRule type="duplicateValues" dxfId="5" priority="75"/>
    <cfRule type="duplicateValues" dxfId="5" priority="76"/>
  </conditionalFormatting>
  <conditionalFormatting sqref="B60">
    <cfRule type="duplicateValues" dxfId="5" priority="5"/>
  </conditionalFormatting>
  <conditionalFormatting sqref="E73">
    <cfRule type="duplicateValues" dxfId="5" priority="2"/>
  </conditionalFormatting>
  <conditionalFormatting sqref="A60:A64">
    <cfRule type="duplicateValues" dxfId="5" priority="1"/>
  </conditionalFormatting>
  <conditionalFormatting sqref="B3:B6">
    <cfRule type="duplicateValues" dxfId="5" priority="14"/>
  </conditionalFormatting>
  <conditionalFormatting sqref="B7:B9">
    <cfRule type="duplicateValues" dxfId="5" priority="13"/>
  </conditionalFormatting>
  <conditionalFormatting sqref="B10:B16">
    <cfRule type="duplicateValues" dxfId="5" priority="12"/>
  </conditionalFormatting>
  <conditionalFormatting sqref="B17:B22">
    <cfRule type="duplicateValues" dxfId="5" priority="11"/>
  </conditionalFormatting>
  <conditionalFormatting sqref="B23:B29">
    <cfRule type="duplicateValues" dxfId="5" priority="10"/>
  </conditionalFormatting>
  <conditionalFormatting sqref="B30:B34">
    <cfRule type="duplicateValues" dxfId="5" priority="9"/>
  </conditionalFormatting>
  <conditionalFormatting sqref="B35:B43">
    <cfRule type="duplicateValues" dxfId="5" priority="8"/>
  </conditionalFormatting>
  <conditionalFormatting sqref="B44:B50">
    <cfRule type="duplicateValues" dxfId="5" priority="7"/>
  </conditionalFormatting>
  <conditionalFormatting sqref="B51:B59">
    <cfRule type="duplicateValues" dxfId="5" priority="6"/>
  </conditionalFormatting>
  <conditionalFormatting sqref="B61:C64">
    <cfRule type="duplicateValues" dxfId="5" priority="3"/>
  </conditionalFormatting>
  <pageMargins left="0.65" right="0.559027777777778" top="0.318055555555556" bottom="0.179166666666667" header="0.313888888888889" footer="0.2187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J27" sqref="J27"/>
    </sheetView>
  </sheetViews>
  <sheetFormatPr defaultColWidth="9" defaultRowHeight="14.25" outlineLevelCol="5"/>
  <cols>
    <col min="2" max="2" width="13" customWidth="1"/>
    <col min="3" max="6" width="10.5833333333333" customWidth="1"/>
  </cols>
  <sheetData>
    <row r="1" spans="1:6">
      <c r="A1" s="241" t="s">
        <v>44</v>
      </c>
      <c r="B1" s="248" t="s">
        <v>2012</v>
      </c>
      <c r="C1" s="248" t="s">
        <v>2013</v>
      </c>
      <c r="D1" s="241" t="s">
        <v>2014</v>
      </c>
      <c r="E1" s="241" t="s">
        <v>2015</v>
      </c>
      <c r="F1" s="241" t="s">
        <v>2016</v>
      </c>
    </row>
    <row r="2" spans="1:6">
      <c r="A2" s="249">
        <v>1</v>
      </c>
      <c r="B2" s="241" t="s">
        <v>2017</v>
      </c>
      <c r="C2" s="241">
        <v>4</v>
      </c>
      <c r="D2" s="250">
        <v>4</v>
      </c>
      <c r="E2" s="241">
        <f t="shared" ref="E2:E18" si="0">C2-D2</f>
        <v>0</v>
      </c>
      <c r="F2" s="251">
        <f t="shared" ref="F2:F18" si="1">D2/C2</f>
        <v>1</v>
      </c>
    </row>
    <row r="3" spans="1:6">
      <c r="A3" s="249">
        <v>2</v>
      </c>
      <c r="B3" s="241" t="s">
        <v>2018</v>
      </c>
      <c r="C3" s="241">
        <v>5</v>
      </c>
      <c r="D3" s="250">
        <v>4</v>
      </c>
      <c r="E3" s="241">
        <f t="shared" si="0"/>
        <v>1</v>
      </c>
      <c r="F3" s="251">
        <f t="shared" si="1"/>
        <v>0.8</v>
      </c>
    </row>
    <row r="4" spans="1:6">
      <c r="A4" s="249">
        <v>3</v>
      </c>
      <c r="B4" s="241" t="s">
        <v>2019</v>
      </c>
      <c r="C4" s="241">
        <v>10</v>
      </c>
      <c r="D4" s="250">
        <v>8</v>
      </c>
      <c r="E4" s="241">
        <f t="shared" si="0"/>
        <v>2</v>
      </c>
      <c r="F4" s="251">
        <f t="shared" si="1"/>
        <v>0.8</v>
      </c>
    </row>
    <row r="5" spans="1:6">
      <c r="A5" s="249">
        <v>4</v>
      </c>
      <c r="B5" s="241" t="s">
        <v>2020</v>
      </c>
      <c r="C5" s="241">
        <v>12</v>
      </c>
      <c r="D5" s="250">
        <v>8</v>
      </c>
      <c r="E5" s="241">
        <f t="shared" si="0"/>
        <v>4</v>
      </c>
      <c r="F5" s="251">
        <f t="shared" si="1"/>
        <v>0.666666666666667</v>
      </c>
    </row>
    <row r="6" spans="1:6">
      <c r="A6" s="249">
        <v>5</v>
      </c>
      <c r="B6" s="241" t="s">
        <v>650</v>
      </c>
      <c r="C6" s="241">
        <v>20</v>
      </c>
      <c r="D6" s="250">
        <v>13</v>
      </c>
      <c r="E6" s="241">
        <f t="shared" si="0"/>
        <v>7</v>
      </c>
      <c r="F6" s="251">
        <f t="shared" si="1"/>
        <v>0.65</v>
      </c>
    </row>
    <row r="7" spans="1:6">
      <c r="A7" s="249">
        <v>6</v>
      </c>
      <c r="B7" s="241" t="s">
        <v>2021</v>
      </c>
      <c r="C7" s="241">
        <v>14</v>
      </c>
      <c r="D7" s="250">
        <v>9</v>
      </c>
      <c r="E7" s="241">
        <f t="shared" si="0"/>
        <v>5</v>
      </c>
      <c r="F7" s="251">
        <f t="shared" si="1"/>
        <v>0.642857142857143</v>
      </c>
    </row>
    <row r="8" spans="1:6">
      <c r="A8" s="249">
        <v>7</v>
      </c>
      <c r="B8" s="241" t="s">
        <v>2022</v>
      </c>
      <c r="C8" s="241">
        <v>12</v>
      </c>
      <c r="D8" s="250">
        <v>7</v>
      </c>
      <c r="E8" s="241">
        <f t="shared" si="0"/>
        <v>5</v>
      </c>
      <c r="F8" s="251">
        <f t="shared" si="1"/>
        <v>0.583333333333333</v>
      </c>
    </row>
    <row r="9" spans="1:6">
      <c r="A9" s="249">
        <v>8</v>
      </c>
      <c r="B9" s="241" t="s">
        <v>2023</v>
      </c>
      <c r="C9" s="241">
        <v>13</v>
      </c>
      <c r="D9" s="250">
        <v>7</v>
      </c>
      <c r="E9" s="241">
        <f t="shared" si="0"/>
        <v>6</v>
      </c>
      <c r="F9" s="251">
        <f t="shared" si="1"/>
        <v>0.538461538461538</v>
      </c>
    </row>
    <row r="10" spans="1:6">
      <c r="A10" s="249">
        <v>9</v>
      </c>
      <c r="B10" s="241" t="s">
        <v>2024</v>
      </c>
      <c r="C10" s="241">
        <v>10</v>
      </c>
      <c r="D10" s="250">
        <v>5</v>
      </c>
      <c r="E10" s="241">
        <f t="shared" si="0"/>
        <v>5</v>
      </c>
      <c r="F10" s="251">
        <f t="shared" si="1"/>
        <v>0.5</v>
      </c>
    </row>
    <row r="11" spans="1:6">
      <c r="A11" s="249">
        <v>10</v>
      </c>
      <c r="B11" s="241" t="s">
        <v>2025</v>
      </c>
      <c r="C11" s="241">
        <v>6</v>
      </c>
      <c r="D11" s="250">
        <v>3</v>
      </c>
      <c r="E11" s="241">
        <f t="shared" si="0"/>
        <v>3</v>
      </c>
      <c r="F11" s="251">
        <f t="shared" si="1"/>
        <v>0.5</v>
      </c>
    </row>
    <row r="12" spans="1:6">
      <c r="A12" s="249">
        <v>11</v>
      </c>
      <c r="B12" s="241" t="s">
        <v>2026</v>
      </c>
      <c r="C12" s="241">
        <v>8</v>
      </c>
      <c r="D12" s="250">
        <v>3</v>
      </c>
      <c r="E12" s="241">
        <f t="shared" si="0"/>
        <v>5</v>
      </c>
      <c r="F12" s="251">
        <f t="shared" si="1"/>
        <v>0.375</v>
      </c>
    </row>
    <row r="13" spans="1:6">
      <c r="A13" s="249">
        <v>12</v>
      </c>
      <c r="B13" s="241" t="s">
        <v>2027</v>
      </c>
      <c r="C13" s="241">
        <v>11</v>
      </c>
      <c r="D13" s="250">
        <v>4</v>
      </c>
      <c r="E13" s="241">
        <f t="shared" si="0"/>
        <v>7</v>
      </c>
      <c r="F13" s="251">
        <f t="shared" si="1"/>
        <v>0.363636363636364</v>
      </c>
    </row>
    <row r="14" spans="1:6">
      <c r="A14" s="249">
        <v>13</v>
      </c>
      <c r="B14" s="241" t="s">
        <v>2028</v>
      </c>
      <c r="C14" s="241">
        <v>11</v>
      </c>
      <c r="D14" s="250">
        <v>4</v>
      </c>
      <c r="E14" s="241">
        <f t="shared" si="0"/>
        <v>7</v>
      </c>
      <c r="F14" s="251">
        <f t="shared" si="1"/>
        <v>0.363636363636364</v>
      </c>
    </row>
    <row r="15" spans="1:6">
      <c r="A15" s="249">
        <v>14</v>
      </c>
      <c r="B15" s="241" t="s">
        <v>2029</v>
      </c>
      <c r="C15" s="241">
        <v>10</v>
      </c>
      <c r="D15" s="250">
        <v>3</v>
      </c>
      <c r="E15" s="241">
        <f t="shared" si="0"/>
        <v>7</v>
      </c>
      <c r="F15" s="251">
        <f t="shared" si="1"/>
        <v>0.3</v>
      </c>
    </row>
    <row r="16" spans="1:6">
      <c r="A16" s="249">
        <v>15</v>
      </c>
      <c r="B16" s="241" t="s">
        <v>2030</v>
      </c>
      <c r="C16" s="241">
        <v>10</v>
      </c>
      <c r="D16" s="250">
        <v>2</v>
      </c>
      <c r="E16" s="241">
        <f t="shared" si="0"/>
        <v>8</v>
      </c>
      <c r="F16" s="251">
        <f t="shared" si="1"/>
        <v>0.2</v>
      </c>
    </row>
    <row r="17" spans="1:6">
      <c r="A17" s="241">
        <v>16</v>
      </c>
      <c r="B17" s="252" t="s">
        <v>2031</v>
      </c>
      <c r="C17" s="252">
        <v>10</v>
      </c>
      <c r="D17" s="241">
        <v>2</v>
      </c>
      <c r="E17" s="241">
        <f t="shared" si="0"/>
        <v>8</v>
      </c>
      <c r="F17" s="251">
        <f t="shared" si="1"/>
        <v>0.2</v>
      </c>
    </row>
    <row r="18" spans="1:6">
      <c r="A18" s="253"/>
      <c r="B18" s="254" t="s">
        <v>1746</v>
      </c>
      <c r="C18" s="254">
        <f>SUM(C1:C17)</f>
        <v>166</v>
      </c>
      <c r="D18" s="255">
        <f>SUM(D2:D17)</f>
        <v>86</v>
      </c>
      <c r="E18" s="254">
        <f t="shared" si="0"/>
        <v>80</v>
      </c>
      <c r="F18" s="256">
        <f t="shared" si="1"/>
        <v>0.518072289156627</v>
      </c>
    </row>
  </sheetData>
  <autoFilter ref="A1:F18">
    <sortState ref="A1:F18">
      <sortCondition ref="F1:F17" descending="1"/>
    </sortState>
    <extLst/>
  </autoFilter>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E39" sqref="E39"/>
    </sheetView>
  </sheetViews>
  <sheetFormatPr defaultColWidth="9" defaultRowHeight="14.25" outlineLevelCol="5"/>
  <cols>
    <col min="3" max="3" width="16.0833333333333" customWidth="1"/>
    <col min="4" max="6" width="10.5" customWidth="1"/>
  </cols>
  <sheetData>
    <row r="1" spans="1:6">
      <c r="A1" s="240" t="s">
        <v>44</v>
      </c>
      <c r="B1" s="240" t="s">
        <v>46</v>
      </c>
      <c r="C1" s="241" t="s">
        <v>2032</v>
      </c>
      <c r="D1" s="241" t="s">
        <v>2033</v>
      </c>
      <c r="E1" s="241" t="s">
        <v>2014</v>
      </c>
      <c r="F1" s="241" t="s">
        <v>2016</v>
      </c>
    </row>
    <row r="2" spans="1:6">
      <c r="A2" s="240">
        <v>1</v>
      </c>
      <c r="B2" s="242" t="s">
        <v>28</v>
      </c>
      <c r="C2" s="243" t="s">
        <v>9</v>
      </c>
      <c r="D2" s="242">
        <v>17</v>
      </c>
      <c r="E2" s="243">
        <v>8</v>
      </c>
      <c r="F2" s="244">
        <f>E2/D2</f>
        <v>0.470588235294118</v>
      </c>
    </row>
    <row r="3" spans="1:6">
      <c r="A3" s="240">
        <v>2</v>
      </c>
      <c r="B3" s="242" t="s">
        <v>30</v>
      </c>
      <c r="C3" s="243" t="s">
        <v>11</v>
      </c>
      <c r="D3" s="242">
        <v>18</v>
      </c>
      <c r="E3" s="243">
        <v>10</v>
      </c>
      <c r="F3" s="244">
        <f t="shared" ref="F3:F12" si="0">E3/D3</f>
        <v>0.555555555555556</v>
      </c>
    </row>
    <row r="4" spans="1:6">
      <c r="A4" s="240">
        <v>3</v>
      </c>
      <c r="B4" s="242" t="s">
        <v>32</v>
      </c>
      <c r="C4" s="243" t="s">
        <v>2</v>
      </c>
      <c r="D4" s="242">
        <v>17</v>
      </c>
      <c r="E4" s="243">
        <v>9</v>
      </c>
      <c r="F4" s="244">
        <f t="shared" si="0"/>
        <v>0.529411764705882</v>
      </c>
    </row>
    <row r="5" spans="1:6">
      <c r="A5" s="240">
        <v>4</v>
      </c>
      <c r="B5" s="242" t="s">
        <v>34</v>
      </c>
      <c r="C5" s="243" t="s">
        <v>21</v>
      </c>
      <c r="D5" s="242">
        <v>14</v>
      </c>
      <c r="E5" s="243">
        <v>10</v>
      </c>
      <c r="F5" s="244">
        <f t="shared" si="0"/>
        <v>0.714285714285714</v>
      </c>
    </row>
    <row r="6" spans="1:6">
      <c r="A6" s="240">
        <v>5</v>
      </c>
      <c r="B6" s="242" t="s">
        <v>36</v>
      </c>
      <c r="C6" s="243" t="s">
        <v>7</v>
      </c>
      <c r="D6" s="242">
        <v>17</v>
      </c>
      <c r="E6" s="243">
        <v>8</v>
      </c>
      <c r="F6" s="244">
        <f t="shared" si="0"/>
        <v>0.470588235294118</v>
      </c>
    </row>
    <row r="7" spans="1:6">
      <c r="A7" s="240">
        <v>6</v>
      </c>
      <c r="B7" s="242" t="s">
        <v>37</v>
      </c>
      <c r="C7" s="243" t="s">
        <v>19</v>
      </c>
      <c r="D7" s="242">
        <v>18</v>
      </c>
      <c r="E7" s="243">
        <v>8</v>
      </c>
      <c r="F7" s="244">
        <f t="shared" si="0"/>
        <v>0.444444444444444</v>
      </c>
    </row>
    <row r="8" spans="1:6">
      <c r="A8" s="240">
        <v>7</v>
      </c>
      <c r="B8" s="242" t="s">
        <v>38</v>
      </c>
      <c r="C8" s="243" t="s">
        <v>17</v>
      </c>
      <c r="D8" s="242">
        <v>16</v>
      </c>
      <c r="E8" s="243">
        <v>9</v>
      </c>
      <c r="F8" s="244">
        <f t="shared" si="0"/>
        <v>0.5625</v>
      </c>
    </row>
    <row r="9" spans="1:6">
      <c r="A9" s="240">
        <v>8</v>
      </c>
      <c r="B9" s="242" t="s">
        <v>40</v>
      </c>
      <c r="C9" s="243" t="s">
        <v>15</v>
      </c>
      <c r="D9" s="242">
        <v>15</v>
      </c>
      <c r="E9" s="243">
        <v>7</v>
      </c>
      <c r="F9" s="244">
        <f t="shared" si="0"/>
        <v>0.466666666666667</v>
      </c>
    </row>
    <row r="10" spans="1:6">
      <c r="A10" s="240">
        <v>9</v>
      </c>
      <c r="B10" s="242" t="s">
        <v>41</v>
      </c>
      <c r="C10" s="243" t="s">
        <v>5</v>
      </c>
      <c r="D10" s="242">
        <v>16</v>
      </c>
      <c r="E10" s="243">
        <v>8</v>
      </c>
      <c r="F10" s="244">
        <f t="shared" si="0"/>
        <v>0.5</v>
      </c>
    </row>
    <row r="11" spans="1:6">
      <c r="A11" s="240">
        <v>10</v>
      </c>
      <c r="B11" s="242" t="s">
        <v>42</v>
      </c>
      <c r="C11" s="243" t="s">
        <v>13</v>
      </c>
      <c r="D11" s="242">
        <v>18</v>
      </c>
      <c r="E11" s="243">
        <v>9</v>
      </c>
      <c r="F11" s="244">
        <f t="shared" si="0"/>
        <v>0.5</v>
      </c>
    </row>
    <row r="12" spans="1:6">
      <c r="A12" s="240"/>
      <c r="B12" s="240" t="s">
        <v>2034</v>
      </c>
      <c r="C12" s="241"/>
      <c r="D12" s="245">
        <f>SUM(D2:D11)</f>
        <v>166</v>
      </c>
      <c r="E12" s="246">
        <f>SUM(E2:E11)</f>
        <v>86</v>
      </c>
      <c r="F12" s="247">
        <f t="shared" si="0"/>
        <v>0.518072289156627</v>
      </c>
    </row>
  </sheetData>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J19"/>
  <sheetViews>
    <sheetView workbookViewId="0">
      <selection activeCell="A2" sqref="$A2:$XFD19"/>
    </sheetView>
  </sheetViews>
  <sheetFormatPr defaultColWidth="9" defaultRowHeight="20.15" customHeight="1"/>
  <cols>
    <col min="1" max="3" width="9" customWidth="1"/>
    <col min="4" max="4" width="8" customWidth="1"/>
    <col min="5" max="5" width="5" customWidth="1"/>
    <col min="6" max="6" width="15.8333333333333" customWidth="1"/>
    <col min="7" max="7" width="9.33333333333333" customWidth="1"/>
    <col min="8" max="8" width="25" customWidth="1"/>
    <col min="9" max="9" width="9" customWidth="1"/>
    <col min="12" max="21" width="9" customWidth="1"/>
    <col min="22" max="29" width="5.58333333333333" style="232" customWidth="1"/>
    <col min="30" max="35" width="5.58333333333333" customWidth="1"/>
  </cols>
  <sheetData>
    <row r="2" customHeight="1" spans="1:35">
      <c r="A2" s="21" t="s">
        <v>44</v>
      </c>
      <c r="B2" s="21" t="s">
        <v>45</v>
      </c>
      <c r="C2" s="21" t="s">
        <v>46</v>
      </c>
      <c r="D2" s="21" t="s">
        <v>47</v>
      </c>
      <c r="E2" s="21" t="s">
        <v>48</v>
      </c>
      <c r="F2" s="21" t="s">
        <v>52</v>
      </c>
      <c r="G2" s="21" t="s">
        <v>55</v>
      </c>
      <c r="H2" s="21" t="s">
        <v>56</v>
      </c>
      <c r="I2" s="21" t="s">
        <v>57</v>
      </c>
      <c r="J2" s="21" t="s">
        <v>58</v>
      </c>
      <c r="K2" s="21" t="s">
        <v>59</v>
      </c>
      <c r="L2" s="21" t="s">
        <v>60</v>
      </c>
      <c r="M2" s="21" t="s">
        <v>61</v>
      </c>
      <c r="N2" s="21" t="s">
        <v>62</v>
      </c>
      <c r="O2" s="21" t="s">
        <v>63</v>
      </c>
      <c r="P2" s="21" t="s">
        <v>64</v>
      </c>
      <c r="Q2" s="21" t="s">
        <v>65</v>
      </c>
      <c r="R2" s="135" t="s">
        <v>66</v>
      </c>
      <c r="S2" s="21" t="s">
        <v>67</v>
      </c>
      <c r="T2" s="21" t="s">
        <v>68</v>
      </c>
      <c r="U2" s="21" t="s">
        <v>69</v>
      </c>
      <c r="V2" s="235" t="s">
        <v>2035</v>
      </c>
      <c r="W2" s="236"/>
      <c r="X2" s="235" t="s">
        <v>2036</v>
      </c>
      <c r="Y2" s="236"/>
      <c r="Z2" s="235" t="s">
        <v>2037</v>
      </c>
      <c r="AA2" s="236"/>
      <c r="AB2" s="235" t="s">
        <v>2038</v>
      </c>
      <c r="AC2" s="236"/>
      <c r="AD2" s="237" t="s">
        <v>1753</v>
      </c>
      <c r="AE2" s="237" t="s">
        <v>1754</v>
      </c>
      <c r="AF2" s="238" t="s">
        <v>1755</v>
      </c>
      <c r="AG2" s="238" t="s">
        <v>1756</v>
      </c>
      <c r="AH2" s="238" t="s">
        <v>1757</v>
      </c>
      <c r="AI2" s="238" t="s">
        <v>1758</v>
      </c>
    </row>
    <row r="3" customHeight="1" spans="1:35">
      <c r="A3" s="112">
        <v>152</v>
      </c>
      <c r="B3" s="113"/>
      <c r="C3" s="43" t="s">
        <v>280</v>
      </c>
      <c r="D3" s="38" t="s">
        <v>546</v>
      </c>
      <c r="E3" s="39">
        <v>4</v>
      </c>
      <c r="F3" s="40" t="s">
        <v>1603</v>
      </c>
      <c r="G3" s="177">
        <v>51477.6793</v>
      </c>
      <c r="H3" s="40" t="s">
        <v>1605</v>
      </c>
      <c r="I3" s="38" t="s">
        <v>1606</v>
      </c>
      <c r="J3" s="38">
        <v>1290.4</v>
      </c>
      <c r="K3" s="126">
        <v>194</v>
      </c>
      <c r="L3" s="38" t="s">
        <v>80</v>
      </c>
      <c r="M3" s="126">
        <v>20210101</v>
      </c>
      <c r="N3" s="126">
        <v>20221231</v>
      </c>
      <c r="O3" s="38" t="s">
        <v>1023</v>
      </c>
      <c r="P3" s="38" t="s">
        <v>1607</v>
      </c>
      <c r="Q3" s="38" t="s">
        <v>1608</v>
      </c>
      <c r="R3" s="38" t="s">
        <v>1609</v>
      </c>
      <c r="S3" s="38" t="s">
        <v>1610</v>
      </c>
      <c r="T3" s="38" t="s">
        <v>1611</v>
      </c>
      <c r="U3" s="38" t="s">
        <v>556</v>
      </c>
      <c r="V3" s="138">
        <v>74</v>
      </c>
      <c r="W3" s="138">
        <v>1</v>
      </c>
      <c r="X3" s="138">
        <v>80</v>
      </c>
      <c r="Y3" s="138">
        <v>1</v>
      </c>
      <c r="Z3" s="138">
        <v>77</v>
      </c>
      <c r="AA3" s="138">
        <v>1</v>
      </c>
      <c r="AB3" s="138">
        <v>85</v>
      </c>
      <c r="AC3" s="138">
        <v>1</v>
      </c>
      <c r="AD3" s="149">
        <f t="shared" ref="AD3:AD19" si="0">(AB3+Z3+X3+V3)/4</f>
        <v>79</v>
      </c>
      <c r="AE3" s="138">
        <f>W3+Y3+AA3+AC3</f>
        <v>4</v>
      </c>
      <c r="AF3" s="138">
        <v>1</v>
      </c>
      <c r="AG3" s="138"/>
      <c r="AH3" s="138">
        <v>1</v>
      </c>
      <c r="AI3" s="138">
        <f t="shared" ref="AI3:AI19" si="1">AH3+AG3+AF3+AE3</f>
        <v>6</v>
      </c>
    </row>
    <row r="4" customHeight="1" spans="1:35">
      <c r="A4" s="112">
        <v>40</v>
      </c>
      <c r="B4" s="113"/>
      <c r="C4" s="43" t="s">
        <v>280</v>
      </c>
      <c r="D4" s="40" t="s">
        <v>497</v>
      </c>
      <c r="E4" s="40" t="s">
        <v>507</v>
      </c>
      <c r="F4" s="40" t="s">
        <v>508</v>
      </c>
      <c r="G4" s="185">
        <v>3000</v>
      </c>
      <c r="H4" s="40" t="s">
        <v>510</v>
      </c>
      <c r="I4" s="40" t="s">
        <v>511</v>
      </c>
      <c r="J4" s="186">
        <v>1404.55</v>
      </c>
      <c r="K4" s="40">
        <v>200</v>
      </c>
      <c r="L4" s="173" t="s">
        <v>80</v>
      </c>
      <c r="M4" s="173">
        <v>20201001</v>
      </c>
      <c r="N4" s="173">
        <v>20220930</v>
      </c>
      <c r="O4" s="173" t="s">
        <v>512</v>
      </c>
      <c r="P4" s="173" t="s">
        <v>513</v>
      </c>
      <c r="Q4" s="173" t="s">
        <v>514</v>
      </c>
      <c r="R4" s="173" t="s">
        <v>515</v>
      </c>
      <c r="S4" s="173" t="s">
        <v>169</v>
      </c>
      <c r="T4" s="40" t="s">
        <v>516</v>
      </c>
      <c r="U4" s="40"/>
      <c r="V4" s="138">
        <v>80</v>
      </c>
      <c r="W4" s="138">
        <v>1</v>
      </c>
      <c r="X4" s="138">
        <v>65</v>
      </c>
      <c r="Y4" s="138">
        <v>1</v>
      </c>
      <c r="Z4" s="138">
        <v>82</v>
      </c>
      <c r="AA4" s="138">
        <v>1</v>
      </c>
      <c r="AB4" s="138">
        <v>84</v>
      </c>
      <c r="AC4" s="138">
        <v>1</v>
      </c>
      <c r="AD4" s="149">
        <f t="shared" si="0"/>
        <v>77.75</v>
      </c>
      <c r="AE4" s="138">
        <f t="shared" ref="AE4:AE19" si="2">W4+Y4+AA4+AC4</f>
        <v>4</v>
      </c>
      <c r="AF4" s="138">
        <v>1</v>
      </c>
      <c r="AG4" s="138"/>
      <c r="AH4" s="138">
        <v>1</v>
      </c>
      <c r="AI4" s="138">
        <f t="shared" si="1"/>
        <v>6</v>
      </c>
    </row>
    <row r="5" customHeight="1" spans="1:35">
      <c r="A5" s="112">
        <v>106</v>
      </c>
      <c r="B5" s="113"/>
      <c r="C5" s="43" t="s">
        <v>280</v>
      </c>
      <c r="D5" s="38" t="s">
        <v>650</v>
      </c>
      <c r="E5" s="39">
        <v>12</v>
      </c>
      <c r="F5" s="40" t="s">
        <v>1166</v>
      </c>
      <c r="G5" s="40">
        <v>133000</v>
      </c>
      <c r="H5" s="40" t="s">
        <v>1168</v>
      </c>
      <c r="I5" s="38" t="s">
        <v>1169</v>
      </c>
      <c r="J5" s="38">
        <v>2432</v>
      </c>
      <c r="K5" s="38">
        <v>300</v>
      </c>
      <c r="L5" s="38" t="s">
        <v>80</v>
      </c>
      <c r="M5" s="39">
        <v>44075</v>
      </c>
      <c r="N5" s="39">
        <v>44742</v>
      </c>
      <c r="O5" s="38" t="s">
        <v>1170</v>
      </c>
      <c r="P5" s="38" t="s">
        <v>1171</v>
      </c>
      <c r="Q5" s="38" t="s">
        <v>1172</v>
      </c>
      <c r="R5" s="38" t="s">
        <v>1173</v>
      </c>
      <c r="S5" s="38" t="s">
        <v>169</v>
      </c>
      <c r="T5" s="38" t="s">
        <v>1174</v>
      </c>
      <c r="U5" s="38"/>
      <c r="V5" s="138">
        <v>80</v>
      </c>
      <c r="W5" s="138">
        <v>1</v>
      </c>
      <c r="X5" s="138">
        <v>80</v>
      </c>
      <c r="Y5" s="138">
        <v>1</v>
      </c>
      <c r="Z5" s="138">
        <v>70</v>
      </c>
      <c r="AA5" s="138">
        <v>1</v>
      </c>
      <c r="AB5" s="138">
        <v>82</v>
      </c>
      <c r="AC5" s="138">
        <v>1</v>
      </c>
      <c r="AD5" s="149">
        <f t="shared" si="0"/>
        <v>78</v>
      </c>
      <c r="AE5" s="138">
        <f t="shared" si="2"/>
        <v>4</v>
      </c>
      <c r="AF5" s="138">
        <v>1</v>
      </c>
      <c r="AG5" s="138"/>
      <c r="AH5" s="138"/>
      <c r="AI5" s="138">
        <f t="shared" si="1"/>
        <v>5</v>
      </c>
    </row>
    <row r="6" customHeight="1" spans="1:35">
      <c r="A6" s="112">
        <v>123</v>
      </c>
      <c r="B6" s="113"/>
      <c r="C6" s="43" t="s">
        <v>280</v>
      </c>
      <c r="D6" s="40" t="s">
        <v>260</v>
      </c>
      <c r="E6" s="39">
        <v>9</v>
      </c>
      <c r="F6" s="40" t="s">
        <v>1326</v>
      </c>
      <c r="G6" s="40">
        <v>35000</v>
      </c>
      <c r="H6" s="40" t="s">
        <v>1329</v>
      </c>
      <c r="I6" s="40" t="s">
        <v>1330</v>
      </c>
      <c r="J6" s="40">
        <v>1800</v>
      </c>
      <c r="K6" s="40">
        <v>300</v>
      </c>
      <c r="L6" s="40" t="s">
        <v>80</v>
      </c>
      <c r="M6" s="40" t="s">
        <v>81</v>
      </c>
      <c r="N6" s="40" t="s">
        <v>745</v>
      </c>
      <c r="O6" s="40" t="s">
        <v>1331</v>
      </c>
      <c r="P6" s="40" t="s">
        <v>1332</v>
      </c>
      <c r="Q6" s="40" t="s">
        <v>1333</v>
      </c>
      <c r="R6" s="40">
        <v>17321338150</v>
      </c>
      <c r="S6" s="40" t="s">
        <v>169</v>
      </c>
      <c r="T6" s="38" t="s">
        <v>1334</v>
      </c>
      <c r="U6" s="40"/>
      <c r="V6" s="138">
        <v>90</v>
      </c>
      <c r="W6" s="138">
        <v>1</v>
      </c>
      <c r="X6" s="138">
        <v>70</v>
      </c>
      <c r="Y6" s="138">
        <v>1</v>
      </c>
      <c r="Z6" s="138">
        <v>84</v>
      </c>
      <c r="AA6" s="138">
        <v>1</v>
      </c>
      <c r="AB6" s="138">
        <v>80</v>
      </c>
      <c r="AC6" s="138">
        <v>1</v>
      </c>
      <c r="AD6" s="149">
        <f t="shared" si="0"/>
        <v>81</v>
      </c>
      <c r="AE6" s="138">
        <f t="shared" si="2"/>
        <v>4</v>
      </c>
      <c r="AF6" s="138">
        <v>0</v>
      </c>
      <c r="AG6" s="138"/>
      <c r="AH6" s="138"/>
      <c r="AI6" s="138">
        <f t="shared" si="1"/>
        <v>4</v>
      </c>
    </row>
    <row r="7" customHeight="1" spans="1:35">
      <c r="A7" s="112">
        <v>103</v>
      </c>
      <c r="B7" s="113"/>
      <c r="C7" s="43" t="s">
        <v>280</v>
      </c>
      <c r="D7" s="38" t="s">
        <v>650</v>
      </c>
      <c r="E7" s="39">
        <v>9</v>
      </c>
      <c r="F7" s="40" t="s">
        <v>1137</v>
      </c>
      <c r="G7" s="40">
        <v>636.3636</v>
      </c>
      <c r="H7" s="40" t="s">
        <v>1139</v>
      </c>
      <c r="I7" s="38" t="s">
        <v>1140</v>
      </c>
      <c r="J7" s="38">
        <v>1600</v>
      </c>
      <c r="K7" s="38">
        <v>300</v>
      </c>
      <c r="L7" s="38" t="s">
        <v>80</v>
      </c>
      <c r="M7" s="234">
        <v>44197</v>
      </c>
      <c r="N7" s="234">
        <v>44926</v>
      </c>
      <c r="O7" s="38" t="s">
        <v>655</v>
      </c>
      <c r="P7" s="38" t="s">
        <v>1141</v>
      </c>
      <c r="Q7" s="38" t="s">
        <v>1142</v>
      </c>
      <c r="R7" s="38" t="s">
        <v>1143</v>
      </c>
      <c r="S7" s="38" t="s">
        <v>1144</v>
      </c>
      <c r="T7" s="38" t="s">
        <v>1145</v>
      </c>
      <c r="U7" s="38"/>
      <c r="V7" s="138">
        <v>91</v>
      </c>
      <c r="W7" s="138">
        <v>1</v>
      </c>
      <c r="X7" s="138">
        <v>80</v>
      </c>
      <c r="Y7" s="138">
        <v>1</v>
      </c>
      <c r="Z7" s="138">
        <v>58</v>
      </c>
      <c r="AA7" s="138">
        <v>0</v>
      </c>
      <c r="AB7" s="138">
        <v>80</v>
      </c>
      <c r="AC7" s="138">
        <v>1</v>
      </c>
      <c r="AD7" s="149">
        <f t="shared" si="0"/>
        <v>77.25</v>
      </c>
      <c r="AE7" s="138">
        <f t="shared" si="2"/>
        <v>3</v>
      </c>
      <c r="AF7" s="138">
        <v>1</v>
      </c>
      <c r="AG7" s="138"/>
      <c r="AH7" s="138"/>
      <c r="AI7" s="138">
        <f t="shared" si="1"/>
        <v>4</v>
      </c>
    </row>
    <row r="8" customHeight="1" spans="1:35">
      <c r="A8" s="112">
        <v>36</v>
      </c>
      <c r="B8" s="113"/>
      <c r="C8" s="43" t="s">
        <v>280</v>
      </c>
      <c r="D8" s="40" t="s">
        <v>422</v>
      </c>
      <c r="E8" s="39">
        <v>8</v>
      </c>
      <c r="F8" s="40" t="s">
        <v>468</v>
      </c>
      <c r="G8" s="40">
        <v>3000</v>
      </c>
      <c r="H8" s="40" t="s">
        <v>470</v>
      </c>
      <c r="I8" s="40" t="s">
        <v>471</v>
      </c>
      <c r="J8" s="40">
        <v>2450</v>
      </c>
      <c r="K8" s="40">
        <v>300</v>
      </c>
      <c r="L8" s="40" t="s">
        <v>80</v>
      </c>
      <c r="M8" s="40">
        <v>20210301</v>
      </c>
      <c r="N8" s="40">
        <v>20221231</v>
      </c>
      <c r="O8" s="40" t="s">
        <v>472</v>
      </c>
      <c r="P8" s="40" t="s">
        <v>473</v>
      </c>
      <c r="Q8" s="40" t="s">
        <v>474</v>
      </c>
      <c r="R8" s="40" t="s">
        <v>475</v>
      </c>
      <c r="S8" s="40" t="s">
        <v>169</v>
      </c>
      <c r="T8" s="38" t="s">
        <v>476</v>
      </c>
      <c r="U8" s="40"/>
      <c r="V8" s="138">
        <v>78</v>
      </c>
      <c r="W8" s="138">
        <v>1</v>
      </c>
      <c r="X8" s="138">
        <v>80</v>
      </c>
      <c r="Y8" s="138">
        <v>1</v>
      </c>
      <c r="Z8" s="138">
        <v>54</v>
      </c>
      <c r="AA8" s="138">
        <v>0</v>
      </c>
      <c r="AB8" s="138">
        <v>81</v>
      </c>
      <c r="AC8" s="138">
        <v>1</v>
      </c>
      <c r="AD8" s="149">
        <f t="shared" si="0"/>
        <v>73.25</v>
      </c>
      <c r="AE8" s="138">
        <f t="shared" si="2"/>
        <v>3</v>
      </c>
      <c r="AF8" s="138">
        <v>1</v>
      </c>
      <c r="AG8" s="138"/>
      <c r="AH8" s="138"/>
      <c r="AI8" s="138">
        <f t="shared" si="1"/>
        <v>4</v>
      </c>
    </row>
    <row r="9" customHeight="1" spans="1:35">
      <c r="A9" s="112">
        <v>107</v>
      </c>
      <c r="B9" s="113"/>
      <c r="C9" s="43" t="s">
        <v>280</v>
      </c>
      <c r="D9" s="38" t="s">
        <v>650</v>
      </c>
      <c r="E9" s="39">
        <v>13</v>
      </c>
      <c r="F9" s="40" t="s">
        <v>1175</v>
      </c>
      <c r="G9" s="40">
        <v>13892.66</v>
      </c>
      <c r="H9" s="40" t="s">
        <v>1177</v>
      </c>
      <c r="I9" s="38" t="s">
        <v>1178</v>
      </c>
      <c r="J9" s="38">
        <v>2500</v>
      </c>
      <c r="K9" s="38">
        <v>300</v>
      </c>
      <c r="L9" s="38" t="s">
        <v>80</v>
      </c>
      <c r="M9" s="39">
        <v>44059</v>
      </c>
      <c r="N9" s="39">
        <v>44788</v>
      </c>
      <c r="O9" s="38" t="s">
        <v>1179</v>
      </c>
      <c r="P9" s="38" t="s">
        <v>1180</v>
      </c>
      <c r="Q9" s="38" t="s">
        <v>1181</v>
      </c>
      <c r="R9" s="38" t="s">
        <v>1182</v>
      </c>
      <c r="S9" s="38" t="s">
        <v>169</v>
      </c>
      <c r="T9" s="38" t="s">
        <v>1183</v>
      </c>
      <c r="U9" s="38"/>
      <c r="V9" s="138">
        <v>80</v>
      </c>
      <c r="W9" s="138">
        <v>1</v>
      </c>
      <c r="X9" s="138">
        <v>70</v>
      </c>
      <c r="Y9" s="138">
        <v>1</v>
      </c>
      <c r="Z9" s="138">
        <v>80</v>
      </c>
      <c r="AA9" s="138">
        <v>1</v>
      </c>
      <c r="AB9" s="138">
        <v>55</v>
      </c>
      <c r="AC9" s="138">
        <v>0</v>
      </c>
      <c r="AD9" s="149">
        <f t="shared" si="0"/>
        <v>71.25</v>
      </c>
      <c r="AE9" s="138">
        <f t="shared" si="2"/>
        <v>3</v>
      </c>
      <c r="AF9" s="138">
        <v>1</v>
      </c>
      <c r="AG9" s="138"/>
      <c r="AH9" s="138"/>
      <c r="AI9" s="138">
        <f t="shared" si="1"/>
        <v>4</v>
      </c>
    </row>
    <row r="10" customHeight="1" spans="1:35">
      <c r="A10" s="112">
        <v>108</v>
      </c>
      <c r="B10" s="113"/>
      <c r="C10" s="43" t="s">
        <v>280</v>
      </c>
      <c r="D10" s="119" t="s">
        <v>650</v>
      </c>
      <c r="E10" s="120">
        <v>14</v>
      </c>
      <c r="F10" s="118" t="s">
        <v>1184</v>
      </c>
      <c r="G10" s="118">
        <v>6200</v>
      </c>
      <c r="H10" s="118" t="s">
        <v>1186</v>
      </c>
      <c r="I10" s="119" t="s">
        <v>1187</v>
      </c>
      <c r="J10" s="119">
        <v>2000</v>
      </c>
      <c r="K10" s="119">
        <v>300</v>
      </c>
      <c r="L10" s="119" t="s">
        <v>80</v>
      </c>
      <c r="M10" s="120">
        <v>44197</v>
      </c>
      <c r="N10" s="120">
        <v>44926</v>
      </c>
      <c r="O10" s="119" t="s">
        <v>1188</v>
      </c>
      <c r="P10" s="119" t="s">
        <v>1189</v>
      </c>
      <c r="Q10" s="119" t="s">
        <v>1190</v>
      </c>
      <c r="R10" s="119" t="s">
        <v>1191</v>
      </c>
      <c r="S10" s="119" t="s">
        <v>169</v>
      </c>
      <c r="T10" s="119" t="s">
        <v>1192</v>
      </c>
      <c r="U10" s="119"/>
      <c r="V10" s="139">
        <v>59</v>
      </c>
      <c r="W10" s="139">
        <v>0</v>
      </c>
      <c r="X10" s="139">
        <v>55</v>
      </c>
      <c r="Y10" s="139">
        <v>0</v>
      </c>
      <c r="Z10" s="139">
        <v>80</v>
      </c>
      <c r="AA10" s="139">
        <v>1</v>
      </c>
      <c r="AB10" s="139">
        <v>80</v>
      </c>
      <c r="AC10" s="139">
        <v>1</v>
      </c>
      <c r="AD10" s="150">
        <f t="shared" si="0"/>
        <v>68.5</v>
      </c>
      <c r="AE10" s="139">
        <f t="shared" si="2"/>
        <v>2</v>
      </c>
      <c r="AF10" s="139">
        <v>1</v>
      </c>
      <c r="AG10" s="139"/>
      <c r="AH10" s="139"/>
      <c r="AI10" s="139">
        <f t="shared" si="1"/>
        <v>3</v>
      </c>
    </row>
    <row r="11" customHeight="1" spans="1:35">
      <c r="A11" s="112">
        <v>80</v>
      </c>
      <c r="B11" s="113"/>
      <c r="C11" s="43" t="s">
        <v>280</v>
      </c>
      <c r="D11" s="118" t="s">
        <v>838</v>
      </c>
      <c r="E11" s="118" t="s">
        <v>307</v>
      </c>
      <c r="F11" s="118" t="s">
        <v>928</v>
      </c>
      <c r="G11" s="118">
        <v>5634</v>
      </c>
      <c r="H11" s="118" t="s">
        <v>930</v>
      </c>
      <c r="I11" s="118" t="s">
        <v>931</v>
      </c>
      <c r="J11" s="128">
        <v>1056</v>
      </c>
      <c r="K11" s="118">
        <v>212</v>
      </c>
      <c r="L11" s="118" t="s">
        <v>80</v>
      </c>
      <c r="M11" s="118">
        <v>20210101</v>
      </c>
      <c r="N11" s="118">
        <v>20221231</v>
      </c>
      <c r="O11" s="118" t="s">
        <v>932</v>
      </c>
      <c r="P11" s="118" t="s">
        <v>933</v>
      </c>
      <c r="Q11" s="118" t="s">
        <v>748</v>
      </c>
      <c r="R11" s="118">
        <v>18930813527</v>
      </c>
      <c r="S11" s="118" t="s">
        <v>169</v>
      </c>
      <c r="T11" s="118" t="s">
        <v>934</v>
      </c>
      <c r="U11" s="118"/>
      <c r="V11" s="139">
        <v>75</v>
      </c>
      <c r="W11" s="139">
        <v>1</v>
      </c>
      <c r="X11" s="139">
        <v>55</v>
      </c>
      <c r="Y11" s="139">
        <v>0</v>
      </c>
      <c r="Z11" s="139">
        <v>79</v>
      </c>
      <c r="AA11" s="139">
        <v>1</v>
      </c>
      <c r="AB11" s="139">
        <v>53</v>
      </c>
      <c r="AC11" s="139">
        <v>0</v>
      </c>
      <c r="AD11" s="150">
        <f t="shared" si="0"/>
        <v>65.5</v>
      </c>
      <c r="AE11" s="139">
        <f t="shared" si="2"/>
        <v>2</v>
      </c>
      <c r="AF11" s="139">
        <v>1</v>
      </c>
      <c r="AG11" s="139"/>
      <c r="AH11" s="139"/>
      <c r="AI11" s="139">
        <f t="shared" si="1"/>
        <v>3</v>
      </c>
    </row>
    <row r="12" customHeight="1" spans="1:35">
      <c r="A12" s="112">
        <v>162</v>
      </c>
      <c r="B12" s="113"/>
      <c r="C12" s="43" t="s">
        <v>280</v>
      </c>
      <c r="D12" s="119" t="s">
        <v>546</v>
      </c>
      <c r="E12" s="120">
        <v>14</v>
      </c>
      <c r="F12" s="118" t="s">
        <v>1697</v>
      </c>
      <c r="G12" s="233">
        <v>1000</v>
      </c>
      <c r="H12" s="118" t="s">
        <v>1699</v>
      </c>
      <c r="I12" s="119" t="s">
        <v>1700</v>
      </c>
      <c r="J12" s="119">
        <v>1254.24</v>
      </c>
      <c r="K12" s="130">
        <v>125</v>
      </c>
      <c r="L12" s="119" t="s">
        <v>80</v>
      </c>
      <c r="M12" s="130">
        <v>20210101</v>
      </c>
      <c r="N12" s="130">
        <v>20221231</v>
      </c>
      <c r="O12" s="119" t="s">
        <v>1701</v>
      </c>
      <c r="P12" s="119" t="s">
        <v>1702</v>
      </c>
      <c r="Q12" s="119" t="s">
        <v>1703</v>
      </c>
      <c r="R12" s="119" t="s">
        <v>1704</v>
      </c>
      <c r="S12" s="119" t="s">
        <v>169</v>
      </c>
      <c r="T12" s="119" t="s">
        <v>1705</v>
      </c>
      <c r="U12" s="119" t="s">
        <v>1649</v>
      </c>
      <c r="V12" s="139">
        <v>57</v>
      </c>
      <c r="W12" s="139">
        <v>0</v>
      </c>
      <c r="X12" s="139">
        <v>70</v>
      </c>
      <c r="Y12" s="139">
        <v>1</v>
      </c>
      <c r="Z12" s="139">
        <v>49</v>
      </c>
      <c r="AA12" s="139">
        <v>0</v>
      </c>
      <c r="AB12" s="139">
        <v>80</v>
      </c>
      <c r="AC12" s="139">
        <v>1</v>
      </c>
      <c r="AD12" s="150">
        <f t="shared" si="0"/>
        <v>64</v>
      </c>
      <c r="AE12" s="139">
        <f t="shared" si="2"/>
        <v>2</v>
      </c>
      <c r="AF12" s="139">
        <v>1</v>
      </c>
      <c r="AG12" s="139"/>
      <c r="AH12" s="139"/>
      <c r="AI12" s="139">
        <f t="shared" si="1"/>
        <v>3</v>
      </c>
    </row>
    <row r="13" customHeight="1" spans="1:35">
      <c r="A13" s="112">
        <v>126</v>
      </c>
      <c r="B13" s="113"/>
      <c r="C13" s="43" t="s">
        <v>280</v>
      </c>
      <c r="D13" s="118" t="s">
        <v>260</v>
      </c>
      <c r="E13" s="120">
        <v>12</v>
      </c>
      <c r="F13" s="118" t="s">
        <v>1356</v>
      </c>
      <c r="G13" s="118">
        <v>2457.1429</v>
      </c>
      <c r="H13" s="118" t="s">
        <v>1358</v>
      </c>
      <c r="I13" s="118" t="s">
        <v>1359</v>
      </c>
      <c r="J13" s="118">
        <v>1880</v>
      </c>
      <c r="K13" s="118">
        <v>300</v>
      </c>
      <c r="L13" s="118" t="s">
        <v>80</v>
      </c>
      <c r="M13" s="118">
        <v>20200701</v>
      </c>
      <c r="N13" s="118">
        <v>20220630</v>
      </c>
      <c r="O13" s="118" t="s">
        <v>1360</v>
      </c>
      <c r="P13" s="118" t="s">
        <v>1361</v>
      </c>
      <c r="Q13" s="118" t="s">
        <v>1362</v>
      </c>
      <c r="R13" s="118" t="s">
        <v>1363</v>
      </c>
      <c r="S13" s="118" t="s">
        <v>1364</v>
      </c>
      <c r="T13" s="119" t="s">
        <v>1365</v>
      </c>
      <c r="U13" s="119" t="s">
        <v>403</v>
      </c>
      <c r="V13" s="139">
        <v>80</v>
      </c>
      <c r="W13" s="139">
        <v>1</v>
      </c>
      <c r="X13" s="139">
        <v>55</v>
      </c>
      <c r="Y13" s="139">
        <v>0</v>
      </c>
      <c r="Z13" s="139">
        <v>56</v>
      </c>
      <c r="AA13" s="139">
        <v>0</v>
      </c>
      <c r="AB13" s="139">
        <v>58</v>
      </c>
      <c r="AC13" s="139">
        <v>0</v>
      </c>
      <c r="AD13" s="150">
        <f t="shared" si="0"/>
        <v>62.25</v>
      </c>
      <c r="AE13" s="139">
        <f t="shared" si="2"/>
        <v>1</v>
      </c>
      <c r="AF13" s="139">
        <v>1</v>
      </c>
      <c r="AG13" s="139"/>
      <c r="AH13" s="139">
        <v>1</v>
      </c>
      <c r="AI13" s="139">
        <f t="shared" si="1"/>
        <v>3</v>
      </c>
    </row>
    <row r="14" customHeight="1" spans="1:35">
      <c r="A14" s="112">
        <v>143</v>
      </c>
      <c r="B14" s="113"/>
      <c r="C14" s="43" t="s">
        <v>280</v>
      </c>
      <c r="D14" s="43" t="s">
        <v>739</v>
      </c>
      <c r="E14" s="43" t="s">
        <v>292</v>
      </c>
      <c r="F14" s="43" t="s">
        <v>1519</v>
      </c>
      <c r="G14" s="43" t="s">
        <v>1521</v>
      </c>
      <c r="H14" s="43" t="s">
        <v>1522</v>
      </c>
      <c r="I14" s="43" t="s">
        <v>1523</v>
      </c>
      <c r="J14" s="43">
        <v>1804</v>
      </c>
      <c r="K14" s="43">
        <v>300</v>
      </c>
      <c r="L14" s="43" t="s">
        <v>80</v>
      </c>
      <c r="M14" s="43">
        <v>20210101</v>
      </c>
      <c r="N14" s="43">
        <v>20221231</v>
      </c>
      <c r="O14" s="43" t="s">
        <v>1524</v>
      </c>
      <c r="P14" s="43" t="s">
        <v>1525</v>
      </c>
      <c r="Q14" s="43" t="s">
        <v>1526</v>
      </c>
      <c r="R14" s="43" t="s">
        <v>1527</v>
      </c>
      <c r="S14" s="43" t="s">
        <v>169</v>
      </c>
      <c r="T14" s="140" t="s">
        <v>1528</v>
      </c>
      <c r="U14" s="43"/>
      <c r="V14" s="213">
        <v>58</v>
      </c>
      <c r="W14" s="213">
        <v>0</v>
      </c>
      <c r="X14" s="213">
        <v>50</v>
      </c>
      <c r="Y14" s="213">
        <v>0</v>
      </c>
      <c r="Z14" s="213">
        <v>58</v>
      </c>
      <c r="AA14" s="213">
        <v>0</v>
      </c>
      <c r="AB14" s="213">
        <v>85</v>
      </c>
      <c r="AC14" s="213">
        <v>1</v>
      </c>
      <c r="AD14" s="210">
        <f t="shared" si="0"/>
        <v>62.75</v>
      </c>
      <c r="AE14" s="213">
        <f t="shared" si="2"/>
        <v>1</v>
      </c>
      <c r="AF14" s="213">
        <v>1</v>
      </c>
      <c r="AG14" s="213"/>
      <c r="AH14" s="213"/>
      <c r="AI14" s="213">
        <f t="shared" si="1"/>
        <v>2</v>
      </c>
    </row>
    <row r="15" customHeight="1" spans="1:35">
      <c r="A15" s="112">
        <v>18</v>
      </c>
      <c r="B15" s="113"/>
      <c r="C15" s="43" t="s">
        <v>280</v>
      </c>
      <c r="D15" s="43" t="s">
        <v>141</v>
      </c>
      <c r="E15" s="112">
        <v>13</v>
      </c>
      <c r="F15" s="43" t="s">
        <v>281</v>
      </c>
      <c r="G15" s="43">
        <v>2727.96</v>
      </c>
      <c r="H15" s="43" t="s">
        <v>283</v>
      </c>
      <c r="I15" s="43" t="s">
        <v>284</v>
      </c>
      <c r="J15" s="43">
        <v>1500</v>
      </c>
      <c r="K15" s="43">
        <v>300</v>
      </c>
      <c r="L15" s="43" t="s">
        <v>80</v>
      </c>
      <c r="M15" s="43">
        <v>20210101</v>
      </c>
      <c r="N15" s="43">
        <v>20221231</v>
      </c>
      <c r="O15" s="43" t="s">
        <v>285</v>
      </c>
      <c r="P15" s="43" t="s">
        <v>286</v>
      </c>
      <c r="Q15" s="43" t="s">
        <v>287</v>
      </c>
      <c r="R15" s="43" t="s">
        <v>288</v>
      </c>
      <c r="S15" s="43" t="s">
        <v>289</v>
      </c>
      <c r="T15" s="140" t="s">
        <v>290</v>
      </c>
      <c r="U15" s="43"/>
      <c r="V15" s="213">
        <v>53</v>
      </c>
      <c r="W15" s="213">
        <v>0</v>
      </c>
      <c r="X15" s="213">
        <v>50</v>
      </c>
      <c r="Y15" s="213">
        <v>0</v>
      </c>
      <c r="Z15" s="213">
        <v>80</v>
      </c>
      <c r="AA15" s="213">
        <v>1</v>
      </c>
      <c r="AB15" s="213">
        <v>56</v>
      </c>
      <c r="AC15" s="213">
        <v>0</v>
      </c>
      <c r="AD15" s="210">
        <f t="shared" si="0"/>
        <v>59.75</v>
      </c>
      <c r="AE15" s="213">
        <f t="shared" si="2"/>
        <v>1</v>
      </c>
      <c r="AF15" s="213">
        <v>0</v>
      </c>
      <c r="AG15" s="213"/>
      <c r="AH15" s="213"/>
      <c r="AI15" s="213">
        <f t="shared" si="1"/>
        <v>1</v>
      </c>
    </row>
    <row r="16" customHeight="1" spans="1:36">
      <c r="A16" s="112">
        <v>75</v>
      </c>
      <c r="B16" s="113"/>
      <c r="C16" s="43" t="s">
        <v>280</v>
      </c>
      <c r="D16" s="43" t="s">
        <v>838</v>
      </c>
      <c r="E16" s="43" t="s">
        <v>292</v>
      </c>
      <c r="F16" s="43" t="s">
        <v>871</v>
      </c>
      <c r="G16" s="43">
        <v>2125.8503</v>
      </c>
      <c r="H16" s="43" t="s">
        <v>873</v>
      </c>
      <c r="I16" s="43" t="s">
        <v>874</v>
      </c>
      <c r="J16" s="161">
        <v>1449.5</v>
      </c>
      <c r="K16" s="43">
        <v>200</v>
      </c>
      <c r="L16" s="43" t="s">
        <v>80</v>
      </c>
      <c r="M16" s="43">
        <v>20200601</v>
      </c>
      <c r="N16" s="43">
        <v>20220531</v>
      </c>
      <c r="O16" s="43" t="s">
        <v>875</v>
      </c>
      <c r="P16" s="43" t="s">
        <v>876</v>
      </c>
      <c r="Q16" s="43" t="s">
        <v>877</v>
      </c>
      <c r="R16" s="43" t="s">
        <v>878</v>
      </c>
      <c r="S16" s="43" t="s">
        <v>879</v>
      </c>
      <c r="T16" s="43" t="s">
        <v>880</v>
      </c>
      <c r="U16" s="43" t="s">
        <v>126</v>
      </c>
      <c r="V16" s="213">
        <v>58</v>
      </c>
      <c r="W16" s="213">
        <v>0</v>
      </c>
      <c r="X16" s="213">
        <v>70</v>
      </c>
      <c r="Y16" s="213">
        <v>1</v>
      </c>
      <c r="Z16" s="213">
        <v>50</v>
      </c>
      <c r="AA16" s="213">
        <v>0</v>
      </c>
      <c r="AB16" s="213">
        <v>55</v>
      </c>
      <c r="AC16" s="213">
        <v>0</v>
      </c>
      <c r="AD16" s="210">
        <f t="shared" si="0"/>
        <v>58.25</v>
      </c>
      <c r="AE16" s="213">
        <f t="shared" si="2"/>
        <v>1</v>
      </c>
      <c r="AF16" s="213">
        <v>0</v>
      </c>
      <c r="AG16" s="213"/>
      <c r="AH16" s="213"/>
      <c r="AI16" s="213">
        <f t="shared" si="1"/>
        <v>1</v>
      </c>
      <c r="AJ16" s="239" t="s">
        <v>1759</v>
      </c>
    </row>
    <row r="17" customHeight="1" spans="1:35">
      <c r="A17" s="112">
        <v>156</v>
      </c>
      <c r="B17" s="113"/>
      <c r="C17" s="43" t="s">
        <v>280</v>
      </c>
      <c r="D17" s="140" t="s">
        <v>546</v>
      </c>
      <c r="E17" s="112">
        <v>8</v>
      </c>
      <c r="F17" s="43" t="s">
        <v>1639</v>
      </c>
      <c r="G17" s="167" t="s">
        <v>1641</v>
      </c>
      <c r="H17" s="43" t="s">
        <v>1642</v>
      </c>
      <c r="I17" s="140" t="s">
        <v>1643</v>
      </c>
      <c r="J17" s="140">
        <v>1345</v>
      </c>
      <c r="K17" s="168">
        <v>135</v>
      </c>
      <c r="L17" s="140" t="s">
        <v>80</v>
      </c>
      <c r="M17" s="168">
        <v>20210101</v>
      </c>
      <c r="N17" s="168">
        <v>20221231</v>
      </c>
      <c r="O17" s="140" t="s">
        <v>1644</v>
      </c>
      <c r="P17" s="140" t="s">
        <v>1645</v>
      </c>
      <c r="Q17" s="140" t="s">
        <v>1646</v>
      </c>
      <c r="R17" s="140" t="s">
        <v>1647</v>
      </c>
      <c r="S17" s="140" t="s">
        <v>169</v>
      </c>
      <c r="T17" s="140" t="s">
        <v>1648</v>
      </c>
      <c r="U17" s="140" t="s">
        <v>1649</v>
      </c>
      <c r="V17" s="213">
        <v>56</v>
      </c>
      <c r="W17" s="213">
        <v>0</v>
      </c>
      <c r="X17" s="213">
        <v>55</v>
      </c>
      <c r="Y17" s="213">
        <v>0</v>
      </c>
      <c r="Z17" s="213">
        <v>58</v>
      </c>
      <c r="AA17" s="213">
        <v>0</v>
      </c>
      <c r="AB17" s="213">
        <v>58</v>
      </c>
      <c r="AC17" s="213">
        <v>0</v>
      </c>
      <c r="AD17" s="210">
        <f t="shared" si="0"/>
        <v>56.75</v>
      </c>
      <c r="AE17" s="213">
        <f t="shared" si="2"/>
        <v>0</v>
      </c>
      <c r="AF17" s="213">
        <v>1</v>
      </c>
      <c r="AG17" s="213"/>
      <c r="AH17" s="213"/>
      <c r="AI17" s="213">
        <f t="shared" si="1"/>
        <v>1</v>
      </c>
    </row>
    <row r="18" customHeight="1" spans="1:35">
      <c r="A18" s="112">
        <v>35</v>
      </c>
      <c r="B18" s="113"/>
      <c r="C18" s="43" t="s">
        <v>280</v>
      </c>
      <c r="D18" s="43" t="s">
        <v>422</v>
      </c>
      <c r="E18" s="112">
        <v>7</v>
      </c>
      <c r="F18" s="43" t="s">
        <v>459</v>
      </c>
      <c r="G18" s="43">
        <v>1000</v>
      </c>
      <c r="H18" s="43" t="s">
        <v>461</v>
      </c>
      <c r="I18" s="43" t="s">
        <v>462</v>
      </c>
      <c r="J18" s="43">
        <v>2000</v>
      </c>
      <c r="K18" s="43">
        <v>300</v>
      </c>
      <c r="L18" s="43" t="s">
        <v>80</v>
      </c>
      <c r="M18" s="43">
        <v>20201201</v>
      </c>
      <c r="N18" s="43">
        <v>20211231</v>
      </c>
      <c r="O18" s="43" t="s">
        <v>463</v>
      </c>
      <c r="P18" s="43" t="s">
        <v>464</v>
      </c>
      <c r="Q18" s="43" t="s">
        <v>465</v>
      </c>
      <c r="R18" s="43" t="s">
        <v>466</v>
      </c>
      <c r="S18" s="43" t="s">
        <v>169</v>
      </c>
      <c r="T18" s="140" t="s">
        <v>467</v>
      </c>
      <c r="U18" s="43"/>
      <c r="V18" s="213">
        <v>56</v>
      </c>
      <c r="W18" s="213">
        <v>0</v>
      </c>
      <c r="X18" s="213">
        <v>55</v>
      </c>
      <c r="Y18" s="213">
        <v>0</v>
      </c>
      <c r="Z18" s="213">
        <v>58</v>
      </c>
      <c r="AA18" s="213">
        <v>0</v>
      </c>
      <c r="AB18" s="213">
        <v>55</v>
      </c>
      <c r="AC18" s="213">
        <v>0</v>
      </c>
      <c r="AD18" s="210">
        <f t="shared" si="0"/>
        <v>56</v>
      </c>
      <c r="AE18" s="213">
        <f t="shared" si="2"/>
        <v>0</v>
      </c>
      <c r="AF18" s="213">
        <v>1</v>
      </c>
      <c r="AG18" s="213"/>
      <c r="AH18" s="213"/>
      <c r="AI18" s="213">
        <f t="shared" si="1"/>
        <v>1</v>
      </c>
    </row>
    <row r="19" customHeight="1" spans="1:35">
      <c r="A19" s="112">
        <v>45</v>
      </c>
      <c r="B19" s="113"/>
      <c r="C19" s="43" t="s">
        <v>280</v>
      </c>
      <c r="D19" s="43" t="s">
        <v>497</v>
      </c>
      <c r="E19" s="43" t="s">
        <v>364</v>
      </c>
      <c r="F19" s="43" t="s">
        <v>557</v>
      </c>
      <c r="G19" s="175">
        <v>2000</v>
      </c>
      <c r="H19" s="43" t="s">
        <v>560</v>
      </c>
      <c r="I19" s="43" t="s">
        <v>561</v>
      </c>
      <c r="J19" s="161">
        <v>1210</v>
      </c>
      <c r="K19" s="43">
        <v>242</v>
      </c>
      <c r="L19" s="133" t="s">
        <v>80</v>
      </c>
      <c r="M19" s="43" t="s">
        <v>562</v>
      </c>
      <c r="N19" s="43" t="s">
        <v>563</v>
      </c>
      <c r="O19" s="43" t="s">
        <v>564</v>
      </c>
      <c r="P19" s="144" t="s">
        <v>565</v>
      </c>
      <c r="Q19" s="43" t="s">
        <v>566</v>
      </c>
      <c r="R19" s="43" t="s">
        <v>567</v>
      </c>
      <c r="S19" s="43" t="s">
        <v>169</v>
      </c>
      <c r="T19" s="43" t="s">
        <v>568</v>
      </c>
      <c r="U19" s="43"/>
      <c r="V19" s="213">
        <v>57</v>
      </c>
      <c r="W19" s="213">
        <v>0</v>
      </c>
      <c r="X19" s="213">
        <v>50</v>
      </c>
      <c r="Y19" s="213">
        <v>0</v>
      </c>
      <c r="Z19" s="213">
        <v>53</v>
      </c>
      <c r="AA19" s="213">
        <v>0</v>
      </c>
      <c r="AB19" s="213">
        <v>55</v>
      </c>
      <c r="AC19" s="213">
        <v>0</v>
      </c>
      <c r="AD19" s="210">
        <f t="shared" si="0"/>
        <v>53.75</v>
      </c>
      <c r="AE19" s="213">
        <f t="shared" si="2"/>
        <v>0</v>
      </c>
      <c r="AF19" s="213">
        <v>1</v>
      </c>
      <c r="AG19" s="213"/>
      <c r="AH19" s="213"/>
      <c r="AI19" s="213">
        <f t="shared" si="1"/>
        <v>1</v>
      </c>
    </row>
  </sheetData>
  <mergeCells count="4">
    <mergeCell ref="V2:W2"/>
    <mergeCell ref="X2:Y2"/>
    <mergeCell ref="Z2:AA2"/>
    <mergeCell ref="AB2:AC2"/>
  </mergeCells>
  <conditionalFormatting sqref="F48">
    <cfRule type="duplicateValues" dxfId="5" priority="4"/>
    <cfRule type="duplicateValues" dxfId="5" priority="74"/>
  </conditionalFormatting>
  <conditionalFormatting sqref="F49:F1048576">
    <cfRule type="duplicateValues" dxfId="5" priority="6"/>
  </conditionalFormatting>
  <conditionalFormatting sqref="F49:F1048576 F1:F20">
    <cfRule type="duplicateValues" dxfId="5" priority="9"/>
  </conditionalFormatting>
  <conditionalFormatting sqref="F1:F20 F48:F1048576">
    <cfRule type="duplicateValues" dxfId="5" priority="1"/>
  </conditionalFormatting>
  <dataValidations count="1">
    <dataValidation type="list" allowBlank="1" showInputMessage="1" showErrorMessage="1" sqref="L6 L3:L4 L12:L14 L17:L18">
      <formula1>ee</formula1>
    </dataValidation>
  </dataValidation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7"/>
  <sheetViews>
    <sheetView workbookViewId="0">
      <selection activeCell="C7" sqref="C7"/>
    </sheetView>
  </sheetViews>
  <sheetFormatPr defaultColWidth="9" defaultRowHeight="20.15" customHeight="1" outlineLevelRow="6"/>
  <cols>
    <col min="1" max="2" width="7.58333333333333" customWidth="1"/>
    <col min="3" max="3" width="25.5833333333333" customWidth="1"/>
    <col min="4" max="4" width="9" customWidth="1"/>
    <col min="5" max="5" width="25.5833333333333" customWidth="1"/>
    <col min="6" max="6" width="6.75" customWidth="1"/>
    <col min="7" max="7" width="8.5" customWidth="1"/>
    <col min="8" max="13" width="7.58333333333333" customWidth="1"/>
    <col min="14" max="14" width="10.5833333333333" hidden="1" customWidth="1"/>
    <col min="15" max="15" width="8.58333333333333"/>
    <col min="16" max="16" width="5.58333333333333" style="216" customWidth="1"/>
    <col min="17" max="18" width="8.58333333333333"/>
    <col min="19" max="19" width="11.3333333333333" customWidth="1"/>
    <col min="20" max="34" width="8.58333333333333"/>
    <col min="35" max="35" width="9" style="190"/>
    <col min="36" max="16384" width="9" style="110"/>
  </cols>
  <sheetData>
    <row r="2" ht="30" customHeight="1" spans="1:3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122"/>
      <c r="O2" s="214" t="s">
        <v>2039</v>
      </c>
      <c r="P2" s="216" t="s">
        <v>2040</v>
      </c>
      <c r="AD2" s="190"/>
      <c r="AE2" s="110"/>
      <c r="AF2" s="110"/>
      <c r="AG2" s="110"/>
      <c r="AH2" s="110"/>
      <c r="AI2" s="110"/>
    </row>
    <row r="3" ht="30" customHeight="1" spans="1:35">
      <c r="A3" s="40" t="s">
        <v>90</v>
      </c>
      <c r="B3" s="39">
        <v>1</v>
      </c>
      <c r="C3" s="40" t="s">
        <v>710</v>
      </c>
      <c r="D3" s="40">
        <v>49905</v>
      </c>
      <c r="E3" s="40" t="s">
        <v>712</v>
      </c>
      <c r="F3" s="40">
        <v>3285</v>
      </c>
      <c r="G3" s="40">
        <v>600</v>
      </c>
      <c r="H3" s="149">
        <v>83</v>
      </c>
      <c r="I3" s="138">
        <v>4</v>
      </c>
      <c r="J3" s="138">
        <v>1</v>
      </c>
      <c r="K3" s="138"/>
      <c r="L3" s="138">
        <v>1</v>
      </c>
      <c r="M3" s="138">
        <f>L3+K3+J3+I3</f>
        <v>6</v>
      </c>
      <c r="N3" s="122"/>
      <c r="AD3" s="190"/>
      <c r="AE3" s="110"/>
      <c r="AF3" s="110"/>
      <c r="AG3" s="110"/>
      <c r="AH3" s="110"/>
      <c r="AI3" s="110"/>
    </row>
    <row r="4" ht="30" customHeight="1" spans="1:35">
      <c r="A4" s="38" t="s">
        <v>90</v>
      </c>
      <c r="B4" s="39">
        <v>2</v>
      </c>
      <c r="C4" s="40" t="s">
        <v>91</v>
      </c>
      <c r="D4" s="177">
        <v>2196.2018</v>
      </c>
      <c r="E4" s="40" t="s">
        <v>93</v>
      </c>
      <c r="F4" s="126">
        <v>1500</v>
      </c>
      <c r="G4" s="126">
        <v>300</v>
      </c>
      <c r="H4" s="149">
        <v>72</v>
      </c>
      <c r="I4" s="138">
        <v>4</v>
      </c>
      <c r="J4" s="138">
        <v>1</v>
      </c>
      <c r="K4" s="138"/>
      <c r="L4" s="138">
        <v>1</v>
      </c>
      <c r="M4" s="138">
        <f t="shared" ref="M4:M7" si="0">L4+K4+J4+I4</f>
        <v>6</v>
      </c>
      <c r="N4" s="122"/>
      <c r="AD4" s="190"/>
      <c r="AE4" s="110"/>
      <c r="AF4" s="110"/>
      <c r="AG4" s="110"/>
      <c r="AH4" s="110"/>
      <c r="AI4" s="110"/>
    </row>
    <row r="5" ht="30" customHeight="1" spans="1:35">
      <c r="A5" s="38" t="s">
        <v>90</v>
      </c>
      <c r="B5" s="39">
        <v>3</v>
      </c>
      <c r="C5" s="40" t="s">
        <v>102</v>
      </c>
      <c r="D5" s="177" t="s">
        <v>105</v>
      </c>
      <c r="E5" s="40" t="s">
        <v>106</v>
      </c>
      <c r="F5" s="126">
        <v>2000</v>
      </c>
      <c r="G5" s="126">
        <v>300</v>
      </c>
      <c r="H5" s="149">
        <v>62.75</v>
      </c>
      <c r="I5" s="138">
        <f>1+O5</f>
        <v>2</v>
      </c>
      <c r="J5" s="138">
        <v>1</v>
      </c>
      <c r="K5" s="138"/>
      <c r="L5" s="138">
        <v>1</v>
      </c>
      <c r="M5" s="138">
        <f t="shared" si="0"/>
        <v>4</v>
      </c>
      <c r="N5" s="122"/>
      <c r="O5" s="216">
        <v>1</v>
      </c>
      <c r="P5" s="216" t="s">
        <v>42</v>
      </c>
      <c r="AD5" s="190"/>
      <c r="AE5" s="110"/>
      <c r="AF5" s="110"/>
      <c r="AG5" s="110"/>
      <c r="AH5" s="110"/>
      <c r="AI5" s="110"/>
    </row>
    <row r="6" ht="30" customHeight="1" spans="1:35">
      <c r="A6" s="158" t="s">
        <v>90</v>
      </c>
      <c r="B6" s="116">
        <v>4</v>
      </c>
      <c r="C6" s="122" t="s">
        <v>117</v>
      </c>
      <c r="D6" s="182">
        <v>1165.9559</v>
      </c>
      <c r="E6" s="122" t="s">
        <v>119</v>
      </c>
      <c r="F6" s="158">
        <v>2810.7</v>
      </c>
      <c r="G6" s="166">
        <v>450</v>
      </c>
      <c r="H6" s="151">
        <v>55.375</v>
      </c>
      <c r="I6" s="141">
        <v>1</v>
      </c>
      <c r="J6" s="141">
        <v>1</v>
      </c>
      <c r="K6" s="141"/>
      <c r="L6" s="141"/>
      <c r="M6" s="141">
        <f t="shared" si="0"/>
        <v>2</v>
      </c>
      <c r="N6" s="122" t="s">
        <v>126</v>
      </c>
      <c r="AD6" s="190"/>
      <c r="AE6" s="110"/>
      <c r="AF6" s="110"/>
      <c r="AG6" s="110"/>
      <c r="AH6" s="110"/>
      <c r="AI6" s="110"/>
    </row>
    <row r="7" ht="30" customHeight="1" spans="1:35">
      <c r="A7" s="38" t="s">
        <v>90</v>
      </c>
      <c r="B7" s="39">
        <v>5</v>
      </c>
      <c r="C7" s="40" t="s">
        <v>128</v>
      </c>
      <c r="D7" s="177">
        <v>5108.0247</v>
      </c>
      <c r="E7" s="40" t="s">
        <v>131</v>
      </c>
      <c r="F7" s="126">
        <v>1700</v>
      </c>
      <c r="G7" s="126">
        <v>300</v>
      </c>
      <c r="H7" s="149">
        <v>62.25</v>
      </c>
      <c r="I7" s="138">
        <f>2+O7</f>
        <v>3</v>
      </c>
      <c r="J7" s="138">
        <v>1</v>
      </c>
      <c r="K7" s="138"/>
      <c r="L7" s="138"/>
      <c r="M7" s="138">
        <f t="shared" si="0"/>
        <v>4</v>
      </c>
      <c r="N7" s="122"/>
      <c r="O7" s="216">
        <v>1</v>
      </c>
      <c r="P7" s="216" t="s">
        <v>41</v>
      </c>
      <c r="AD7" s="190"/>
      <c r="AE7" s="110"/>
      <c r="AF7" s="110"/>
      <c r="AG7" s="110"/>
      <c r="AH7" s="110"/>
      <c r="AI7" s="110"/>
    </row>
  </sheetData>
  <autoFilter ref="A2:AI7">
    <sortState ref="A2:AI7">
      <sortCondition ref="B2"/>
    </sortState>
    <extLst/>
  </autoFilter>
  <conditionalFormatting sqref="C2">
    <cfRule type="duplicateValues" dxfId="5" priority="7"/>
    <cfRule type="duplicateValues" dxfId="5" priority="6"/>
  </conditionalFormatting>
  <conditionalFormatting sqref="C3">
    <cfRule type="duplicateValues" dxfId="5" priority="5"/>
  </conditionalFormatting>
  <conditionalFormatting sqref="C4">
    <cfRule type="duplicateValues" dxfId="5" priority="4"/>
  </conditionalFormatting>
  <conditionalFormatting sqref="C5">
    <cfRule type="duplicateValues" dxfId="5" priority="3"/>
  </conditionalFormatting>
  <conditionalFormatting sqref="C6">
    <cfRule type="duplicateValues" dxfId="5" priority="2"/>
  </conditionalFormatting>
  <conditionalFormatting sqref="C7">
    <cfRule type="duplicateValues" dxfId="5" priority="1"/>
  </conditionalFormatting>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H23"/>
  <sheetViews>
    <sheetView topLeftCell="A8" workbookViewId="0">
      <selection activeCell="A11" sqref="A11:M11"/>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6" width="6.75" hidden="1" customWidth="1"/>
    <col min="7" max="7" width="8.5" hidden="1" customWidth="1"/>
    <col min="8" max="8" width="7.58333333333333" hidden="1" customWidth="1"/>
    <col min="9" max="13" width="7.58333333333333" customWidth="1"/>
    <col min="14" max="14" width="8.58333333333333"/>
    <col min="15" max="15" width="6" style="216" customWidth="1"/>
    <col min="16" max="33" width="8.58333333333333"/>
    <col min="34" max="34" width="9" style="190"/>
    <col min="35" max="16384" width="9" style="110"/>
  </cols>
  <sheetData>
    <row r="2" ht="30" customHeight="1" spans="1:34">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214" t="s">
        <v>2039</v>
      </c>
      <c r="O2" s="214" t="s">
        <v>2040</v>
      </c>
      <c r="AC2" s="190"/>
      <c r="AD2" s="110"/>
      <c r="AE2" s="110"/>
      <c r="AF2" s="110"/>
      <c r="AG2" s="110"/>
      <c r="AH2" s="110"/>
    </row>
    <row r="3" ht="30" customHeight="1" spans="1:34">
      <c r="A3" s="40" t="s">
        <v>321</v>
      </c>
      <c r="B3" s="40" t="s">
        <v>73</v>
      </c>
      <c r="C3" s="40" t="s">
        <v>1576</v>
      </c>
      <c r="D3" s="40">
        <v>9000</v>
      </c>
      <c r="E3" s="40" t="s">
        <v>1578</v>
      </c>
      <c r="F3" s="40">
        <v>1570</v>
      </c>
      <c r="G3" s="127">
        <v>300</v>
      </c>
      <c r="H3" s="149">
        <v>62.25</v>
      </c>
      <c r="I3" s="138">
        <f>2+N3</f>
        <v>3</v>
      </c>
      <c r="J3" s="138">
        <v>0</v>
      </c>
      <c r="K3" s="138"/>
      <c r="L3" s="138">
        <v>1</v>
      </c>
      <c r="M3" s="138">
        <f>I3+J3+K3+L3</f>
        <v>4</v>
      </c>
      <c r="N3" s="216">
        <v>1</v>
      </c>
      <c r="O3" s="216" t="s">
        <v>34</v>
      </c>
      <c r="AC3" s="190"/>
      <c r="AD3" s="110"/>
      <c r="AE3" s="110"/>
      <c r="AF3" s="110"/>
      <c r="AG3" s="110"/>
      <c r="AH3" s="110"/>
    </row>
    <row r="4" ht="30" customHeight="1" spans="1:34">
      <c r="A4" s="40" t="s">
        <v>321</v>
      </c>
      <c r="B4" s="40" t="s">
        <v>507</v>
      </c>
      <c r="C4" s="40" t="s">
        <v>1376</v>
      </c>
      <c r="D4" s="40">
        <v>5000</v>
      </c>
      <c r="E4" s="40" t="s">
        <v>1378</v>
      </c>
      <c r="F4" s="40">
        <v>1800</v>
      </c>
      <c r="G4" s="127">
        <v>300</v>
      </c>
      <c r="H4" s="149">
        <v>53.25</v>
      </c>
      <c r="I4" s="138">
        <f>1+N4</f>
        <v>2</v>
      </c>
      <c r="J4" s="138">
        <v>1</v>
      </c>
      <c r="K4" s="138"/>
      <c r="L4" s="138">
        <v>1</v>
      </c>
      <c r="M4" s="138">
        <f t="shared" ref="M4:M12" si="0">I4+J4+K4+L4</f>
        <v>4</v>
      </c>
      <c r="N4" s="216">
        <v>1</v>
      </c>
      <c r="O4" s="216" t="s">
        <v>30</v>
      </c>
      <c r="AC4" s="190"/>
      <c r="AD4" s="110"/>
      <c r="AE4" s="110"/>
      <c r="AF4" s="110"/>
      <c r="AG4" s="110"/>
      <c r="AH4" s="110"/>
    </row>
    <row r="5" ht="30" customHeight="1" spans="1:34">
      <c r="A5" s="43" t="s">
        <v>321</v>
      </c>
      <c r="B5" s="43" t="s">
        <v>322</v>
      </c>
      <c r="C5" s="43" t="s">
        <v>323</v>
      </c>
      <c r="D5" s="43">
        <v>10000</v>
      </c>
      <c r="E5" s="43" t="s">
        <v>325</v>
      </c>
      <c r="F5" s="43">
        <v>1035.2</v>
      </c>
      <c r="G5" s="131">
        <v>300</v>
      </c>
      <c r="H5" s="151">
        <v>53.75</v>
      </c>
      <c r="I5" s="141">
        <v>0</v>
      </c>
      <c r="J5" s="141">
        <v>1</v>
      </c>
      <c r="K5" s="141"/>
      <c r="L5" s="141">
        <v>1</v>
      </c>
      <c r="M5" s="141">
        <f t="shared" si="0"/>
        <v>2</v>
      </c>
      <c r="AC5" s="190"/>
      <c r="AD5" s="110"/>
      <c r="AE5" s="110"/>
      <c r="AF5" s="110"/>
      <c r="AG5" s="110"/>
      <c r="AH5" s="110"/>
    </row>
    <row r="6" ht="30" customHeight="1" spans="1:34">
      <c r="A6" s="43" t="s">
        <v>321</v>
      </c>
      <c r="B6" s="43" t="s">
        <v>333</v>
      </c>
      <c r="C6" s="43" t="s">
        <v>334</v>
      </c>
      <c r="D6" s="43">
        <v>2000</v>
      </c>
      <c r="E6" s="43" t="s">
        <v>337</v>
      </c>
      <c r="F6" s="43">
        <v>1219</v>
      </c>
      <c r="G6" s="131">
        <v>200</v>
      </c>
      <c r="H6" s="151">
        <v>57.5</v>
      </c>
      <c r="I6" s="141">
        <v>0</v>
      </c>
      <c r="J6" s="141">
        <v>0</v>
      </c>
      <c r="K6" s="141"/>
      <c r="L6" s="141"/>
      <c r="M6" s="141">
        <f t="shared" si="0"/>
        <v>0</v>
      </c>
      <c r="O6" s="211" t="s">
        <v>2041</v>
      </c>
      <c r="AC6" s="190"/>
      <c r="AD6" s="110"/>
      <c r="AE6" s="110"/>
      <c r="AF6" s="110"/>
      <c r="AG6" s="110"/>
      <c r="AH6" s="110"/>
    </row>
    <row r="7" ht="30" customHeight="1" spans="1:34">
      <c r="A7" s="43" t="s">
        <v>321</v>
      </c>
      <c r="B7" s="43" t="s">
        <v>292</v>
      </c>
      <c r="C7" s="43" t="s">
        <v>1567</v>
      </c>
      <c r="D7" s="43">
        <v>1000</v>
      </c>
      <c r="E7" s="43" t="s">
        <v>1569</v>
      </c>
      <c r="F7" s="43">
        <v>1200</v>
      </c>
      <c r="G7" s="131">
        <v>200</v>
      </c>
      <c r="H7" s="151">
        <v>60.75</v>
      </c>
      <c r="I7" s="141">
        <v>1</v>
      </c>
      <c r="J7" s="141">
        <v>1</v>
      </c>
      <c r="K7" s="141"/>
      <c r="L7" s="141"/>
      <c r="M7" s="141">
        <f t="shared" si="0"/>
        <v>2</v>
      </c>
      <c r="AC7" s="190"/>
      <c r="AD7" s="110"/>
      <c r="AE7" s="110"/>
      <c r="AF7" s="110"/>
      <c r="AG7" s="110"/>
      <c r="AH7" s="110"/>
    </row>
    <row r="8" ht="30" customHeight="1" spans="1:34">
      <c r="A8" s="43" t="s">
        <v>321</v>
      </c>
      <c r="B8" s="43" t="s">
        <v>216</v>
      </c>
      <c r="C8" s="43" t="s">
        <v>353</v>
      </c>
      <c r="D8" s="43">
        <v>500</v>
      </c>
      <c r="E8" s="43" t="s">
        <v>355</v>
      </c>
      <c r="F8" s="43">
        <v>1210</v>
      </c>
      <c r="G8" s="131">
        <v>200</v>
      </c>
      <c r="H8" s="151">
        <v>50.5</v>
      </c>
      <c r="I8" s="141">
        <v>0</v>
      </c>
      <c r="J8" s="141">
        <v>1</v>
      </c>
      <c r="K8" s="141"/>
      <c r="L8" s="141"/>
      <c r="M8" s="141">
        <f t="shared" si="0"/>
        <v>1</v>
      </c>
      <c r="AC8" s="190"/>
      <c r="AD8" s="110"/>
      <c r="AE8" s="110"/>
      <c r="AF8" s="110"/>
      <c r="AG8" s="110"/>
      <c r="AH8" s="110"/>
    </row>
    <row r="9" ht="30" customHeight="1" spans="1:34">
      <c r="A9" s="43" t="s">
        <v>321</v>
      </c>
      <c r="B9" s="43" t="s">
        <v>364</v>
      </c>
      <c r="C9" s="43" t="s">
        <v>365</v>
      </c>
      <c r="D9" s="43">
        <v>26202.7</v>
      </c>
      <c r="E9" s="43" t="s">
        <v>367</v>
      </c>
      <c r="F9" s="43">
        <v>1650</v>
      </c>
      <c r="G9" s="131">
        <v>300</v>
      </c>
      <c r="H9" s="151">
        <v>53.25</v>
      </c>
      <c r="I9" s="141">
        <v>0</v>
      </c>
      <c r="J9" s="141">
        <v>0</v>
      </c>
      <c r="K9" s="141"/>
      <c r="L9" s="141"/>
      <c r="M9" s="141">
        <f t="shared" si="0"/>
        <v>0</v>
      </c>
      <c r="AC9" s="190"/>
      <c r="AD9" s="110"/>
      <c r="AE9" s="110"/>
      <c r="AF9" s="110"/>
      <c r="AG9" s="110"/>
      <c r="AH9" s="110"/>
    </row>
    <row r="10" ht="30" customHeight="1" spans="1:34">
      <c r="A10" s="40" t="s">
        <v>321</v>
      </c>
      <c r="B10" s="40" t="s">
        <v>374</v>
      </c>
      <c r="C10" s="40" t="s">
        <v>375</v>
      </c>
      <c r="D10" s="40">
        <v>2342.028</v>
      </c>
      <c r="E10" s="40" t="s">
        <v>377</v>
      </c>
      <c r="F10" s="127">
        <v>1525</v>
      </c>
      <c r="G10" s="127">
        <v>300</v>
      </c>
      <c r="H10" s="149">
        <v>75.25</v>
      </c>
      <c r="I10" s="138">
        <v>4</v>
      </c>
      <c r="J10" s="138">
        <v>1</v>
      </c>
      <c r="K10" s="138"/>
      <c r="L10" s="138"/>
      <c r="M10" s="138">
        <f t="shared" si="0"/>
        <v>5</v>
      </c>
      <c r="AC10" s="190"/>
      <c r="AD10" s="110"/>
      <c r="AE10" s="110"/>
      <c r="AF10" s="110"/>
      <c r="AG10" s="110"/>
      <c r="AH10" s="110"/>
    </row>
    <row r="11" ht="30" customHeight="1" spans="1:34">
      <c r="A11" s="222" t="s">
        <v>321</v>
      </c>
      <c r="B11" s="222" t="s">
        <v>383</v>
      </c>
      <c r="C11" s="222" t="s">
        <v>384</v>
      </c>
      <c r="D11" s="222">
        <v>1000</v>
      </c>
      <c r="E11" s="222" t="s">
        <v>386</v>
      </c>
      <c r="F11" s="222">
        <v>1640</v>
      </c>
      <c r="G11" s="231">
        <v>300</v>
      </c>
      <c r="H11" s="223">
        <v>56</v>
      </c>
      <c r="I11" s="225">
        <f>1+1+N11</f>
        <v>3</v>
      </c>
      <c r="J11" s="225">
        <v>1</v>
      </c>
      <c r="K11" s="225"/>
      <c r="L11" s="225"/>
      <c r="M11" s="225">
        <f t="shared" si="0"/>
        <v>4</v>
      </c>
      <c r="N11" s="216">
        <v>1</v>
      </c>
      <c r="O11" s="211" t="s">
        <v>2042</v>
      </c>
      <c r="AC11" s="190"/>
      <c r="AD11" s="110"/>
      <c r="AE11" s="110"/>
      <c r="AF11" s="110"/>
      <c r="AG11" s="110"/>
      <c r="AH11" s="110"/>
    </row>
    <row r="12" ht="30" customHeight="1" spans="1:34">
      <c r="A12" s="40" t="s">
        <v>321</v>
      </c>
      <c r="B12" s="40" t="s">
        <v>307</v>
      </c>
      <c r="C12" s="40" t="s">
        <v>1422</v>
      </c>
      <c r="D12" s="40">
        <v>1000</v>
      </c>
      <c r="E12" s="40" t="s">
        <v>1424</v>
      </c>
      <c r="F12" s="40">
        <v>1094</v>
      </c>
      <c r="G12" s="127">
        <v>200</v>
      </c>
      <c r="H12" s="149">
        <v>71.25</v>
      </c>
      <c r="I12" s="138">
        <v>4</v>
      </c>
      <c r="J12" s="138">
        <v>1</v>
      </c>
      <c r="K12" s="138"/>
      <c r="L12" s="138"/>
      <c r="M12" s="138">
        <f t="shared" si="0"/>
        <v>5</v>
      </c>
      <c r="AC12" s="190"/>
      <c r="AD12" s="110"/>
      <c r="AE12" s="110"/>
      <c r="AF12" s="110"/>
      <c r="AG12" s="110"/>
      <c r="AH12" s="110"/>
    </row>
    <row r="23" customHeight="1" spans="10:10">
      <c r="J23" s="122"/>
    </row>
  </sheetData>
  <autoFilter ref="A2:AH12">
    <sortState ref="A2:AH12">
      <sortCondition ref="B2"/>
    </sortState>
    <extLst/>
  </autoFilter>
  <conditionalFormatting sqref="C5">
    <cfRule type="duplicateValues" dxfId="5" priority="5"/>
  </conditionalFormatting>
  <conditionalFormatting sqref="C6">
    <cfRule type="duplicateValues" dxfId="5" priority="4"/>
  </conditionalFormatting>
  <conditionalFormatting sqref="C7">
    <cfRule type="duplicateValues" dxfId="5" priority="3"/>
  </conditionalFormatting>
  <conditionalFormatting sqref="C8">
    <cfRule type="duplicateValues" dxfId="5" priority="2"/>
  </conditionalFormatting>
  <conditionalFormatting sqref="C2:C3">
    <cfRule type="duplicateValues" dxfId="5" priority="8"/>
    <cfRule type="duplicateValues" dxfId="5" priority="7"/>
  </conditionalFormatting>
  <conditionalFormatting sqref="C9:C11">
    <cfRule type="duplicateValues" dxfId="5" priority="1"/>
  </conditionalFormatting>
  <conditionalFormatting sqref="C4 C12">
    <cfRule type="duplicateValues" dxfId="5" priority="6"/>
  </conditionalFormatting>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12"/>
  <sheetViews>
    <sheetView workbookViewId="0">
      <selection activeCell="E19" sqref="E19"/>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6" width="6.75" hidden="1" customWidth="1"/>
    <col min="7" max="7" width="8.5" hidden="1" customWidth="1"/>
    <col min="8" max="8" width="7.58333333333333" hidden="1" customWidth="1"/>
    <col min="9" max="13" width="7.58333333333333" customWidth="1"/>
    <col min="14" max="34" width="8.58333333333333"/>
    <col min="35" max="35" width="9" style="190"/>
    <col min="36" max="16384" width="9" style="110"/>
  </cols>
  <sheetData>
    <row r="2" ht="30" customHeight="1" spans="1:3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190"/>
      <c r="AD2" s="190"/>
      <c r="AE2" s="110"/>
      <c r="AF2" s="110"/>
      <c r="AG2" s="110"/>
      <c r="AH2" s="110"/>
      <c r="AI2" s="110"/>
    </row>
    <row r="3" s="170" customFormat="1" ht="30" customHeight="1" spans="1:30">
      <c r="A3" s="122" t="s">
        <v>422</v>
      </c>
      <c r="B3" s="116">
        <v>1</v>
      </c>
      <c r="C3" s="122" t="s">
        <v>953</v>
      </c>
      <c r="D3" s="122">
        <v>1000</v>
      </c>
      <c r="E3" s="122" t="s">
        <v>955</v>
      </c>
      <c r="F3" s="122">
        <v>1300</v>
      </c>
      <c r="G3" s="122">
        <v>260</v>
      </c>
      <c r="H3" s="151">
        <v>55</v>
      </c>
      <c r="I3" s="141">
        <v>1</v>
      </c>
      <c r="J3" s="141">
        <v>1</v>
      </c>
      <c r="K3" s="141"/>
      <c r="L3" s="141">
        <v>1</v>
      </c>
      <c r="M3" s="141">
        <f>I3+J3+K3+L3</f>
        <v>3</v>
      </c>
      <c r="N3" s="229" t="s">
        <v>2043</v>
      </c>
      <c r="AD3" s="229"/>
    </row>
    <row r="4" ht="30" customHeight="1" spans="1:35">
      <c r="A4" s="43" t="s">
        <v>422</v>
      </c>
      <c r="B4" s="112">
        <v>2</v>
      </c>
      <c r="C4" s="43" t="s">
        <v>1000</v>
      </c>
      <c r="D4" s="43">
        <v>10778</v>
      </c>
      <c r="E4" s="43" t="s">
        <v>1002</v>
      </c>
      <c r="F4" s="43">
        <v>1500</v>
      </c>
      <c r="G4" s="43">
        <v>300</v>
      </c>
      <c r="H4" s="151">
        <v>52.25</v>
      </c>
      <c r="I4" s="141">
        <v>0</v>
      </c>
      <c r="J4" s="141">
        <v>1</v>
      </c>
      <c r="K4" s="141"/>
      <c r="L4" s="141">
        <v>1</v>
      </c>
      <c r="M4" s="141">
        <f t="shared" ref="M4:M6" si="0">I4+J4+K4+L4</f>
        <v>2</v>
      </c>
      <c r="N4" s="190"/>
      <c r="AD4" s="190"/>
      <c r="AE4" s="110"/>
      <c r="AF4" s="110"/>
      <c r="AG4" s="110"/>
      <c r="AH4" s="110"/>
      <c r="AI4" s="110"/>
    </row>
    <row r="5" ht="30" customHeight="1" spans="1:35">
      <c r="A5" s="43" t="s">
        <v>422</v>
      </c>
      <c r="B5" s="112">
        <v>3</v>
      </c>
      <c r="C5" s="43" t="s">
        <v>423</v>
      </c>
      <c r="D5" s="43">
        <v>81000</v>
      </c>
      <c r="E5" s="43" t="s">
        <v>425</v>
      </c>
      <c r="F5" s="43">
        <v>1673.5</v>
      </c>
      <c r="G5" s="43">
        <v>200</v>
      </c>
      <c r="H5" s="151">
        <v>54.5</v>
      </c>
      <c r="I5" s="141">
        <v>0</v>
      </c>
      <c r="J5" s="141">
        <v>1</v>
      </c>
      <c r="K5" s="141"/>
      <c r="L5" s="141">
        <v>1</v>
      </c>
      <c r="M5" s="141">
        <f t="shared" si="0"/>
        <v>2</v>
      </c>
      <c r="AD5" s="190"/>
      <c r="AE5" s="110"/>
      <c r="AF5" s="110"/>
      <c r="AG5" s="110"/>
      <c r="AH5" s="110"/>
      <c r="AI5" s="110"/>
    </row>
    <row r="6" ht="30" customHeight="1" spans="1:35">
      <c r="A6" s="43" t="s">
        <v>422</v>
      </c>
      <c r="B6" s="112">
        <v>4</v>
      </c>
      <c r="C6" s="122" t="s">
        <v>1347</v>
      </c>
      <c r="D6" s="43">
        <v>5000</v>
      </c>
      <c r="E6" s="43" t="s">
        <v>1349</v>
      </c>
      <c r="F6" s="43">
        <v>1500</v>
      </c>
      <c r="G6" s="43">
        <v>300</v>
      </c>
      <c r="H6" s="151">
        <v>64</v>
      </c>
      <c r="I6" s="141">
        <v>2</v>
      </c>
      <c r="J6" s="141">
        <v>0</v>
      </c>
      <c r="K6" s="141"/>
      <c r="L6" s="141"/>
      <c r="M6" s="141">
        <f t="shared" si="0"/>
        <v>2</v>
      </c>
      <c r="N6" s="190"/>
      <c r="AD6" s="190"/>
      <c r="AE6" s="110"/>
      <c r="AF6" s="110"/>
      <c r="AG6" s="110"/>
      <c r="AH6" s="110"/>
      <c r="AI6" s="110"/>
    </row>
    <row r="7" ht="30" customHeight="1" spans="1:35">
      <c r="A7" s="40" t="s">
        <v>422</v>
      </c>
      <c r="B7" s="39">
        <v>5</v>
      </c>
      <c r="C7" s="40" t="s">
        <v>441</v>
      </c>
      <c r="D7" s="40">
        <v>3100</v>
      </c>
      <c r="E7" s="40" t="s">
        <v>443</v>
      </c>
      <c r="F7" s="40">
        <v>1200</v>
      </c>
      <c r="G7" s="40">
        <v>200</v>
      </c>
      <c r="H7" s="149">
        <v>61.5</v>
      </c>
      <c r="I7" s="138">
        <v>3</v>
      </c>
      <c r="J7" s="138">
        <v>1</v>
      </c>
      <c r="K7" s="138"/>
      <c r="L7" s="138"/>
      <c r="M7" s="138">
        <f t="shared" ref="M7:M10" si="1">I7+J7+K7+L7</f>
        <v>4</v>
      </c>
      <c r="AD7" s="190"/>
      <c r="AE7" s="110"/>
      <c r="AF7" s="110"/>
      <c r="AG7" s="110"/>
      <c r="AH7" s="110"/>
      <c r="AI7" s="110"/>
    </row>
    <row r="8" ht="30" customHeight="1" spans="1:35">
      <c r="A8" s="40" t="s">
        <v>422</v>
      </c>
      <c r="B8" s="39">
        <v>6</v>
      </c>
      <c r="C8" s="40" t="s">
        <v>450</v>
      </c>
      <c r="D8" s="40">
        <v>5000</v>
      </c>
      <c r="E8" s="40" t="s">
        <v>452</v>
      </c>
      <c r="F8" s="40">
        <v>2000</v>
      </c>
      <c r="G8" s="40">
        <v>300</v>
      </c>
      <c r="H8" s="149">
        <v>69</v>
      </c>
      <c r="I8" s="138">
        <v>3</v>
      </c>
      <c r="J8" s="138">
        <v>1</v>
      </c>
      <c r="K8" s="138"/>
      <c r="L8" s="138"/>
      <c r="M8" s="138">
        <f t="shared" si="1"/>
        <v>4</v>
      </c>
      <c r="N8" s="19"/>
      <c r="AD8" s="190"/>
      <c r="AE8" s="110"/>
      <c r="AF8" s="110"/>
      <c r="AG8" s="110"/>
      <c r="AH8" s="110"/>
      <c r="AI8" s="110"/>
    </row>
    <row r="9" ht="30" customHeight="1" spans="1:35">
      <c r="A9" s="43" t="s">
        <v>422</v>
      </c>
      <c r="B9" s="112">
        <v>7</v>
      </c>
      <c r="C9" s="43" t="s">
        <v>459</v>
      </c>
      <c r="D9" s="43">
        <v>1000</v>
      </c>
      <c r="E9" s="43" t="s">
        <v>461</v>
      </c>
      <c r="F9" s="43">
        <v>2000</v>
      </c>
      <c r="G9" s="43">
        <v>300</v>
      </c>
      <c r="H9" s="210">
        <v>56</v>
      </c>
      <c r="I9" s="213">
        <v>0</v>
      </c>
      <c r="J9" s="213">
        <v>1</v>
      </c>
      <c r="K9" s="213"/>
      <c r="L9" s="213"/>
      <c r="M9" s="141">
        <f t="shared" si="1"/>
        <v>1</v>
      </c>
      <c r="AD9" s="190"/>
      <c r="AE9" s="110"/>
      <c r="AF9" s="110"/>
      <c r="AG9" s="110"/>
      <c r="AH9" s="110"/>
      <c r="AI9" s="110"/>
    </row>
    <row r="10" ht="30" customHeight="1" spans="1:35">
      <c r="A10" s="40" t="s">
        <v>422</v>
      </c>
      <c r="B10" s="39">
        <v>8</v>
      </c>
      <c r="C10" s="40" t="s">
        <v>468</v>
      </c>
      <c r="D10" s="40">
        <v>3000</v>
      </c>
      <c r="E10" s="40" t="s">
        <v>470</v>
      </c>
      <c r="F10" s="40">
        <v>2450</v>
      </c>
      <c r="G10" s="40">
        <v>300</v>
      </c>
      <c r="H10" s="149">
        <v>73.25</v>
      </c>
      <c r="I10" s="138">
        <v>3</v>
      </c>
      <c r="J10" s="138">
        <v>1</v>
      </c>
      <c r="K10" s="138"/>
      <c r="L10" s="138"/>
      <c r="M10" s="138">
        <f t="shared" si="1"/>
        <v>4</v>
      </c>
      <c r="AD10" s="190"/>
      <c r="AE10" s="110"/>
      <c r="AF10" s="110"/>
      <c r="AG10" s="110"/>
      <c r="AH10" s="110"/>
      <c r="AI10" s="110"/>
    </row>
    <row r="11" ht="30" customHeight="1" spans="1:35">
      <c r="A11" s="31" t="s">
        <v>422</v>
      </c>
      <c r="B11" s="125">
        <v>9</v>
      </c>
      <c r="C11" s="31" t="s">
        <v>477</v>
      </c>
      <c r="D11" s="31">
        <v>1000</v>
      </c>
      <c r="E11" s="31" t="s">
        <v>479</v>
      </c>
      <c r="F11" s="31">
        <v>1366</v>
      </c>
      <c r="G11" s="31">
        <v>250</v>
      </c>
      <c r="H11" s="152">
        <v>0</v>
      </c>
      <c r="I11" s="147">
        <v>0</v>
      </c>
      <c r="J11" s="147">
        <v>1</v>
      </c>
      <c r="K11" s="147"/>
      <c r="L11" s="147"/>
      <c r="M11" s="147">
        <f t="shared" ref="M11" si="2">I11+J11+K11+L11</f>
        <v>1</v>
      </c>
      <c r="N11" s="230" t="s">
        <v>2044</v>
      </c>
      <c r="AD11" s="190"/>
      <c r="AE11" s="110"/>
      <c r="AF11" s="110"/>
      <c r="AG11" s="110"/>
      <c r="AH11" s="110"/>
      <c r="AI11" s="110"/>
    </row>
    <row r="12" ht="30" customHeight="1" spans="1:35">
      <c r="A12" s="43" t="s">
        <v>422</v>
      </c>
      <c r="B12" s="112">
        <v>10</v>
      </c>
      <c r="C12" s="43" t="s">
        <v>1441</v>
      </c>
      <c r="D12" s="43">
        <v>1000</v>
      </c>
      <c r="E12" s="43" t="s">
        <v>1443</v>
      </c>
      <c r="F12" s="43">
        <v>1250</v>
      </c>
      <c r="G12" s="43">
        <v>200</v>
      </c>
      <c r="H12" s="151">
        <v>52.25</v>
      </c>
      <c r="I12" s="141">
        <v>0</v>
      </c>
      <c r="J12" s="141">
        <v>1</v>
      </c>
      <c r="K12" s="141"/>
      <c r="L12" s="141"/>
      <c r="M12" s="141">
        <f t="shared" ref="M12" si="3">I12+J12+K12+L12</f>
        <v>1</v>
      </c>
      <c r="N12" s="190"/>
      <c r="AD12" s="190"/>
      <c r="AE12" s="110"/>
      <c r="AF12" s="110"/>
      <c r="AG12" s="110"/>
      <c r="AH12" s="110"/>
      <c r="AI12" s="110"/>
    </row>
  </sheetData>
  <autoFilter ref="A2:AI12">
    <sortState ref="A2:AI12">
      <sortCondition ref="B2"/>
    </sortState>
    <extLst/>
  </autoFilter>
  <conditionalFormatting sqref="C9">
    <cfRule type="duplicateValues" dxfId="5" priority="3"/>
  </conditionalFormatting>
  <conditionalFormatting sqref="C10">
    <cfRule type="duplicateValues" dxfId="5" priority="2"/>
  </conditionalFormatting>
  <conditionalFormatting sqref="C2:C3">
    <cfRule type="duplicateValues" dxfId="5" priority="7"/>
    <cfRule type="duplicateValues" dxfId="5" priority="6"/>
  </conditionalFormatting>
  <conditionalFormatting sqref="C4:C6">
    <cfRule type="duplicateValues" dxfId="5" priority="5"/>
  </conditionalFormatting>
  <conditionalFormatting sqref="C7:C8">
    <cfRule type="duplicateValues" dxfId="5" priority="4"/>
  </conditionalFormatting>
  <conditionalFormatting sqref="C11:C12">
    <cfRule type="duplicateValues" dxfId="5" priority="1"/>
  </conditionalFormatting>
  <pageMargins left="0.699305555555556" right="0.699305555555556"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13"/>
  <sheetViews>
    <sheetView workbookViewId="0">
      <selection activeCell="E23" sqref="E23"/>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6" width="6.75" hidden="1" customWidth="1"/>
    <col min="7" max="7" width="8.5" hidden="1" customWidth="1"/>
    <col min="8" max="8" width="7.58333333333333" hidden="1" customWidth="1"/>
    <col min="9" max="13" width="7.58333333333333" customWidth="1"/>
    <col min="14" max="14" width="10.5" hidden="1" customWidth="1"/>
    <col min="15" max="18" width="8.58333333333333"/>
    <col min="19" max="19" width="10.5" customWidth="1"/>
    <col min="20" max="34" width="8.58333333333333"/>
    <col min="35" max="35" width="9" style="190"/>
    <col min="36" max="16384" width="9" style="110"/>
  </cols>
  <sheetData>
    <row r="2" ht="30" customHeight="1" spans="1:3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175"/>
      <c r="AD2" s="190"/>
      <c r="AE2" s="110"/>
      <c r="AF2" s="110"/>
      <c r="AG2" s="110"/>
      <c r="AH2" s="110"/>
      <c r="AI2" s="110"/>
    </row>
    <row r="3" ht="30" customHeight="1" spans="1:35">
      <c r="A3" s="40" t="s">
        <v>497</v>
      </c>
      <c r="B3" s="40" t="s">
        <v>73</v>
      </c>
      <c r="C3" s="40" t="s">
        <v>570</v>
      </c>
      <c r="D3" s="185">
        <v>10000</v>
      </c>
      <c r="E3" s="40" t="s">
        <v>572</v>
      </c>
      <c r="F3" s="186">
        <v>2000</v>
      </c>
      <c r="G3" s="40">
        <v>300</v>
      </c>
      <c r="H3" s="149">
        <v>73</v>
      </c>
      <c r="I3" s="138">
        <v>3</v>
      </c>
      <c r="J3" s="138">
        <v>1</v>
      </c>
      <c r="K3" s="138"/>
      <c r="L3" s="138">
        <v>1</v>
      </c>
      <c r="M3" s="138">
        <f t="shared" ref="M3:M9" si="0">L3+K3+J3+I3</f>
        <v>5</v>
      </c>
      <c r="N3" s="175"/>
      <c r="AD3" s="190"/>
      <c r="AE3" s="110"/>
      <c r="AF3" s="110"/>
      <c r="AG3" s="110"/>
      <c r="AH3" s="110"/>
      <c r="AI3" s="110"/>
    </row>
    <row r="4" ht="30" customHeight="1" spans="1:35">
      <c r="A4" s="40" t="s">
        <v>497</v>
      </c>
      <c r="B4" s="40" t="s">
        <v>507</v>
      </c>
      <c r="C4" s="40" t="s">
        <v>508</v>
      </c>
      <c r="D4" s="185">
        <v>3000</v>
      </c>
      <c r="E4" s="40" t="s">
        <v>510</v>
      </c>
      <c r="F4" s="186">
        <v>1404.55</v>
      </c>
      <c r="G4" s="40">
        <v>200</v>
      </c>
      <c r="H4" s="149">
        <v>77.75</v>
      </c>
      <c r="I4" s="138">
        <v>4</v>
      </c>
      <c r="J4" s="138">
        <v>1</v>
      </c>
      <c r="K4" s="138"/>
      <c r="L4" s="138">
        <v>1</v>
      </c>
      <c r="M4" s="138">
        <f t="shared" si="0"/>
        <v>6</v>
      </c>
      <c r="N4" s="175"/>
      <c r="AD4" s="190"/>
      <c r="AE4" s="110"/>
      <c r="AF4" s="110"/>
      <c r="AG4" s="110"/>
      <c r="AH4" s="110"/>
      <c r="AI4" s="110"/>
    </row>
    <row r="5" ht="30" customHeight="1" spans="1:35">
      <c r="A5" s="43" t="s">
        <v>497</v>
      </c>
      <c r="B5" s="43" t="s">
        <v>322</v>
      </c>
      <c r="C5" s="43" t="s">
        <v>518</v>
      </c>
      <c r="D5" s="175">
        <v>3000</v>
      </c>
      <c r="E5" s="43" t="s">
        <v>520</v>
      </c>
      <c r="F5" s="161">
        <v>1752</v>
      </c>
      <c r="G5" s="43">
        <v>300</v>
      </c>
      <c r="H5" s="151">
        <v>57.25</v>
      </c>
      <c r="I5" s="141">
        <v>0</v>
      </c>
      <c r="J5" s="141">
        <v>1</v>
      </c>
      <c r="K5" s="141"/>
      <c r="L5" s="141">
        <v>1</v>
      </c>
      <c r="M5" s="141">
        <f t="shared" si="0"/>
        <v>2</v>
      </c>
      <c r="N5" s="175"/>
      <c r="AD5" s="190"/>
      <c r="AE5" s="110"/>
      <c r="AF5" s="110"/>
      <c r="AG5" s="110"/>
      <c r="AH5" s="110"/>
      <c r="AI5" s="110"/>
    </row>
    <row r="6" ht="30" customHeight="1" spans="1:35">
      <c r="A6" s="40" t="s">
        <v>497</v>
      </c>
      <c r="B6" s="40" t="s">
        <v>333</v>
      </c>
      <c r="C6" s="40" t="s">
        <v>527</v>
      </c>
      <c r="D6" s="185">
        <v>1000</v>
      </c>
      <c r="E6" s="40" t="s">
        <v>529</v>
      </c>
      <c r="F6" s="186">
        <v>1224</v>
      </c>
      <c r="G6" s="40">
        <v>200</v>
      </c>
      <c r="H6" s="149">
        <v>78</v>
      </c>
      <c r="I6" s="138">
        <v>4</v>
      </c>
      <c r="J6" s="138">
        <v>1</v>
      </c>
      <c r="K6" s="138"/>
      <c r="L6" s="138"/>
      <c r="M6" s="138">
        <f t="shared" si="0"/>
        <v>5</v>
      </c>
      <c r="N6" s="175"/>
      <c r="AD6" s="190"/>
      <c r="AE6" s="110"/>
      <c r="AF6" s="110"/>
      <c r="AG6" s="110"/>
      <c r="AH6" s="110"/>
      <c r="AI6" s="110"/>
    </row>
    <row r="7" ht="30" customHeight="1" spans="1:35">
      <c r="A7" s="122" t="s">
        <v>497</v>
      </c>
      <c r="B7" s="122" t="s">
        <v>292</v>
      </c>
      <c r="C7" s="122" t="s">
        <v>536</v>
      </c>
      <c r="D7" s="163">
        <v>8350</v>
      </c>
      <c r="E7" s="122" t="s">
        <v>539</v>
      </c>
      <c r="F7" s="132">
        <v>1647.15</v>
      </c>
      <c r="G7" s="122">
        <v>290</v>
      </c>
      <c r="H7" s="151">
        <v>59.75</v>
      </c>
      <c r="I7" s="141">
        <v>1</v>
      </c>
      <c r="J7" s="141">
        <v>1</v>
      </c>
      <c r="K7" s="141"/>
      <c r="L7" s="141"/>
      <c r="M7" s="141">
        <f t="shared" si="0"/>
        <v>2</v>
      </c>
      <c r="N7" s="175"/>
      <c r="AD7" s="190"/>
      <c r="AE7" s="110"/>
      <c r="AF7" s="110"/>
      <c r="AG7" s="110"/>
      <c r="AH7" s="110"/>
      <c r="AI7" s="110"/>
    </row>
    <row r="8" ht="30" customHeight="1" spans="1:35">
      <c r="A8" s="40" t="s">
        <v>497</v>
      </c>
      <c r="B8" s="40" t="s">
        <v>216</v>
      </c>
      <c r="C8" s="40" t="s">
        <v>849</v>
      </c>
      <c r="D8" s="185" t="s">
        <v>851</v>
      </c>
      <c r="E8" s="40" t="s">
        <v>852</v>
      </c>
      <c r="F8" s="186">
        <v>4803.47</v>
      </c>
      <c r="G8" s="40">
        <v>300</v>
      </c>
      <c r="H8" s="149">
        <v>70</v>
      </c>
      <c r="I8" s="138">
        <v>3</v>
      </c>
      <c r="J8" s="138">
        <v>1</v>
      </c>
      <c r="K8" s="138"/>
      <c r="L8" s="138"/>
      <c r="M8" s="138">
        <f t="shared" si="0"/>
        <v>4</v>
      </c>
      <c r="N8" s="175"/>
      <c r="AD8" s="190"/>
      <c r="AE8" s="110"/>
      <c r="AF8" s="110"/>
      <c r="AG8" s="110"/>
      <c r="AH8" s="110"/>
      <c r="AI8" s="110"/>
    </row>
    <row r="9" ht="30" customHeight="1" spans="1:35">
      <c r="A9" s="43" t="s">
        <v>497</v>
      </c>
      <c r="B9" s="43" t="s">
        <v>364</v>
      </c>
      <c r="C9" s="43" t="s">
        <v>557</v>
      </c>
      <c r="D9" s="175">
        <v>2000</v>
      </c>
      <c r="E9" s="43" t="s">
        <v>560</v>
      </c>
      <c r="F9" s="161">
        <v>1210</v>
      </c>
      <c r="G9" s="43">
        <v>242</v>
      </c>
      <c r="H9" s="210">
        <v>53.75</v>
      </c>
      <c r="I9" s="213">
        <v>0</v>
      </c>
      <c r="J9" s="213">
        <v>1</v>
      </c>
      <c r="K9" s="213"/>
      <c r="L9" s="213"/>
      <c r="M9" s="141">
        <f t="shared" si="0"/>
        <v>1</v>
      </c>
      <c r="N9" s="175"/>
      <c r="AD9" s="190"/>
      <c r="AE9" s="110"/>
      <c r="AF9" s="110"/>
      <c r="AG9" s="110"/>
      <c r="AH9" s="110"/>
      <c r="AI9" s="110"/>
    </row>
    <row r="10" ht="30" customHeight="1" spans="1:35">
      <c r="A10" s="122" t="s">
        <v>497</v>
      </c>
      <c r="B10" s="122" t="s">
        <v>374</v>
      </c>
      <c r="C10" s="122" t="s">
        <v>498</v>
      </c>
      <c r="D10" s="163">
        <v>4000</v>
      </c>
      <c r="E10" s="122" t="s">
        <v>500</v>
      </c>
      <c r="F10" s="132">
        <v>1554</v>
      </c>
      <c r="G10" s="122">
        <v>300</v>
      </c>
      <c r="H10" s="151">
        <v>61.75</v>
      </c>
      <c r="I10" s="141">
        <v>2</v>
      </c>
      <c r="J10" s="141">
        <v>1</v>
      </c>
      <c r="K10" s="141"/>
      <c r="L10" s="141"/>
      <c r="M10" s="141">
        <f t="shared" ref="M10:M13" si="1">L10+K10+J10+I10</f>
        <v>3</v>
      </c>
      <c r="N10" s="175"/>
      <c r="O10" s="229" t="s">
        <v>2043</v>
      </c>
      <c r="AD10" s="190"/>
      <c r="AE10" s="110"/>
      <c r="AF10" s="110"/>
      <c r="AG10" s="110"/>
      <c r="AH10" s="110"/>
      <c r="AI10" s="110"/>
    </row>
    <row r="11" ht="30" customHeight="1" spans="1:35">
      <c r="A11" s="43" t="s">
        <v>497</v>
      </c>
      <c r="B11" s="43" t="s">
        <v>383</v>
      </c>
      <c r="C11" s="43" t="s">
        <v>1059</v>
      </c>
      <c r="D11" s="175">
        <v>10000</v>
      </c>
      <c r="E11" s="43" t="s">
        <v>1061</v>
      </c>
      <c r="F11" s="161">
        <v>1400</v>
      </c>
      <c r="G11" s="43">
        <v>280</v>
      </c>
      <c r="H11" s="151">
        <v>55</v>
      </c>
      <c r="I11" s="141">
        <v>1</v>
      </c>
      <c r="J11" s="141">
        <v>1</v>
      </c>
      <c r="K11" s="141"/>
      <c r="L11" s="141"/>
      <c r="M11" s="141">
        <f t="shared" si="1"/>
        <v>2</v>
      </c>
      <c r="N11" s="175"/>
      <c r="AD11" s="190"/>
      <c r="AE11" s="110"/>
      <c r="AF11" s="110"/>
      <c r="AG11" s="110"/>
      <c r="AH11" s="110"/>
      <c r="AI11" s="110"/>
    </row>
    <row r="12" ht="30" customHeight="1" spans="1:35">
      <c r="A12" s="43" t="s">
        <v>497</v>
      </c>
      <c r="B12" s="43" t="s">
        <v>307</v>
      </c>
      <c r="C12" s="43" t="s">
        <v>1096</v>
      </c>
      <c r="D12" s="175">
        <v>10000</v>
      </c>
      <c r="E12" s="133" t="s">
        <v>1098</v>
      </c>
      <c r="F12" s="161">
        <v>1500</v>
      </c>
      <c r="G12" s="43">
        <v>300</v>
      </c>
      <c r="H12" s="151">
        <v>53.5</v>
      </c>
      <c r="I12" s="141">
        <v>0</v>
      </c>
      <c r="J12" s="141">
        <v>1</v>
      </c>
      <c r="K12" s="141"/>
      <c r="L12" s="141"/>
      <c r="M12" s="141">
        <f t="shared" si="1"/>
        <v>1</v>
      </c>
      <c r="N12" s="175"/>
      <c r="AD12" s="190"/>
      <c r="AE12" s="110"/>
      <c r="AF12" s="110"/>
      <c r="AG12" s="110"/>
      <c r="AH12" s="110"/>
      <c r="AI12" s="110"/>
    </row>
    <row r="13" ht="30" customHeight="1" spans="1:35">
      <c r="A13" s="122" t="s">
        <v>497</v>
      </c>
      <c r="B13" s="122" t="s">
        <v>155</v>
      </c>
      <c r="C13" s="122" t="s">
        <v>598</v>
      </c>
      <c r="D13" s="123">
        <v>100</v>
      </c>
      <c r="E13" s="122" t="s">
        <v>600</v>
      </c>
      <c r="F13" s="132">
        <v>1600</v>
      </c>
      <c r="G13" s="122">
        <v>300</v>
      </c>
      <c r="H13" s="151">
        <v>56</v>
      </c>
      <c r="I13" s="141">
        <v>0</v>
      </c>
      <c r="J13" s="141">
        <v>0</v>
      </c>
      <c r="K13" s="141"/>
      <c r="L13" s="141"/>
      <c r="M13" s="141">
        <f t="shared" si="1"/>
        <v>0</v>
      </c>
      <c r="N13" s="175" t="s">
        <v>126</v>
      </c>
      <c r="AD13" s="190"/>
      <c r="AE13" s="110"/>
      <c r="AF13" s="110"/>
      <c r="AG13" s="110"/>
      <c r="AH13" s="110"/>
      <c r="AI13" s="110"/>
    </row>
  </sheetData>
  <autoFilter ref="A2:AI13">
    <sortState ref="A2:AI13">
      <sortCondition ref="B2"/>
    </sortState>
    <extLst/>
  </autoFilter>
  <conditionalFormatting sqref="C5">
    <cfRule type="duplicateValues" dxfId="5" priority="6"/>
  </conditionalFormatting>
  <conditionalFormatting sqref="C8">
    <cfRule type="duplicateValues" dxfId="5" priority="4"/>
  </conditionalFormatting>
  <conditionalFormatting sqref="C9">
    <cfRule type="duplicateValues" dxfId="5" priority="3"/>
  </conditionalFormatting>
  <conditionalFormatting sqref="C10">
    <cfRule type="duplicateValues" dxfId="5" priority="2"/>
  </conditionalFormatting>
  <conditionalFormatting sqref="C11">
    <cfRule type="duplicateValues" dxfId="5" priority="1"/>
  </conditionalFormatting>
  <conditionalFormatting sqref="C6:C7">
    <cfRule type="duplicateValues" dxfId="5" priority="5"/>
  </conditionalFormatting>
  <conditionalFormatting sqref="C12 C2:C3">
    <cfRule type="duplicateValues" dxfId="5" priority="116"/>
  </conditionalFormatting>
  <conditionalFormatting sqref="C4 C13">
    <cfRule type="duplicateValues" dxfId="5" priority="7"/>
  </conditionalFormatting>
  <pageMargins left="0.699305555555556" right="0.699305555555556"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H13"/>
  <sheetViews>
    <sheetView workbookViewId="0">
      <selection activeCell="F4" sqref="F4"/>
    </sheetView>
  </sheetViews>
  <sheetFormatPr defaultColWidth="9" defaultRowHeight="20.15" customHeight="1"/>
  <cols>
    <col min="1" max="1" width="6.75" customWidth="1"/>
    <col min="2" max="2" width="8.5" customWidth="1"/>
    <col min="3" max="3" width="18.5833333333333" customWidth="1"/>
    <col min="4" max="4" width="8.58333333333333"/>
    <col min="5" max="5" width="29.3333333333333" customWidth="1"/>
    <col min="6" max="6" width="6.75" customWidth="1"/>
    <col min="7" max="7" width="8.5" customWidth="1"/>
    <col min="8" max="8" width="10.5833333333333" hidden="1" customWidth="1"/>
    <col min="9" max="13" width="5.58333333333333" customWidth="1"/>
    <col min="14" max="14" width="8.58333333333333"/>
    <col min="15" max="15" width="9" style="216"/>
    <col min="16" max="33" width="8.58333333333333"/>
    <col min="34" max="34" width="9" style="190"/>
    <col min="35" max="16384" width="9" style="110"/>
  </cols>
  <sheetData>
    <row r="2" ht="30" customHeight="1" spans="1:34">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214" t="s">
        <v>2039</v>
      </c>
      <c r="O2" s="216" t="s">
        <v>2040</v>
      </c>
      <c r="AC2" s="190"/>
      <c r="AD2" s="110"/>
      <c r="AE2" s="110"/>
      <c r="AF2" s="110"/>
      <c r="AG2" s="110"/>
      <c r="AH2" s="110"/>
    </row>
    <row r="3" ht="30" customHeight="1" spans="1:34">
      <c r="A3" s="40" t="s">
        <v>72</v>
      </c>
      <c r="B3" s="39" t="s">
        <v>73</v>
      </c>
      <c r="C3" s="40" t="s">
        <v>75</v>
      </c>
      <c r="D3" s="40">
        <v>1100</v>
      </c>
      <c r="E3" s="40" t="s">
        <v>78</v>
      </c>
      <c r="F3" s="40">
        <v>1850</v>
      </c>
      <c r="G3" s="40">
        <v>300</v>
      </c>
      <c r="H3" s="149">
        <v>53.5</v>
      </c>
      <c r="I3" s="138">
        <f>1+N3</f>
        <v>2</v>
      </c>
      <c r="J3" s="138">
        <v>1</v>
      </c>
      <c r="K3" s="138"/>
      <c r="L3" s="138">
        <v>1</v>
      </c>
      <c r="M3" s="138">
        <f t="shared" ref="M3:M13" si="0">L3+K3+J3+I3</f>
        <v>4</v>
      </c>
      <c r="N3" s="216">
        <v>1</v>
      </c>
      <c r="O3" s="211" t="s">
        <v>2045</v>
      </c>
      <c r="AC3" s="190"/>
      <c r="AD3" s="110"/>
      <c r="AE3" s="110"/>
      <c r="AF3" s="110"/>
      <c r="AG3" s="110"/>
      <c r="AH3" s="110"/>
    </row>
    <row r="4" ht="30" customHeight="1" spans="1:34">
      <c r="A4" s="40" t="s">
        <v>72</v>
      </c>
      <c r="B4" s="40" t="s">
        <v>507</v>
      </c>
      <c r="C4" s="40" t="s">
        <v>617</v>
      </c>
      <c r="D4" s="40" t="s">
        <v>620</v>
      </c>
      <c r="E4" s="40" t="s">
        <v>621</v>
      </c>
      <c r="F4" s="40">
        <v>1200</v>
      </c>
      <c r="G4" s="40">
        <v>240</v>
      </c>
      <c r="H4" s="149">
        <v>53</v>
      </c>
      <c r="I4" s="138">
        <f>1+N4</f>
        <v>2</v>
      </c>
      <c r="J4" s="138">
        <v>1</v>
      </c>
      <c r="K4" s="138"/>
      <c r="L4" s="138">
        <v>1</v>
      </c>
      <c r="M4" s="138">
        <f t="shared" si="0"/>
        <v>4</v>
      </c>
      <c r="N4" s="216">
        <v>1</v>
      </c>
      <c r="O4" s="211" t="s">
        <v>2041</v>
      </c>
      <c r="AC4" s="190"/>
      <c r="AD4" s="110"/>
      <c r="AE4" s="110"/>
      <c r="AF4" s="110"/>
      <c r="AG4" s="110"/>
      <c r="AH4" s="110"/>
    </row>
    <row r="5" ht="30" customHeight="1" spans="1:34">
      <c r="A5" s="40" t="s">
        <v>72</v>
      </c>
      <c r="B5" s="40" t="s">
        <v>322</v>
      </c>
      <c r="C5" s="40" t="s">
        <v>628</v>
      </c>
      <c r="D5" s="40">
        <v>13272.42</v>
      </c>
      <c r="E5" s="40" t="s">
        <v>631</v>
      </c>
      <c r="F5" s="40">
        <v>1300</v>
      </c>
      <c r="G5" s="40">
        <v>260</v>
      </c>
      <c r="H5" s="149">
        <v>72.25</v>
      </c>
      <c r="I5" s="138">
        <v>3</v>
      </c>
      <c r="J5" s="138">
        <v>1</v>
      </c>
      <c r="K5" s="138"/>
      <c r="L5" s="138">
        <v>1</v>
      </c>
      <c r="M5" s="138">
        <f t="shared" si="0"/>
        <v>5</v>
      </c>
      <c r="AC5" s="190"/>
      <c r="AD5" s="110"/>
      <c r="AE5" s="110"/>
      <c r="AF5" s="110"/>
      <c r="AG5" s="110"/>
      <c r="AH5" s="110"/>
    </row>
    <row r="6" ht="30" customHeight="1" spans="1:34">
      <c r="A6" s="43" t="s">
        <v>72</v>
      </c>
      <c r="B6" s="43" t="s">
        <v>333</v>
      </c>
      <c r="C6" s="43" t="s">
        <v>640</v>
      </c>
      <c r="D6" s="43">
        <v>3000</v>
      </c>
      <c r="E6" s="43" t="s">
        <v>643</v>
      </c>
      <c r="F6" s="43">
        <v>1200</v>
      </c>
      <c r="G6" s="43">
        <v>240</v>
      </c>
      <c r="H6" s="151">
        <v>57.5</v>
      </c>
      <c r="I6" s="141">
        <v>1</v>
      </c>
      <c r="J6" s="141">
        <v>1</v>
      </c>
      <c r="K6" s="141"/>
      <c r="L6" s="141"/>
      <c r="M6" s="141">
        <f t="shared" si="0"/>
        <v>2</v>
      </c>
      <c r="AC6" s="190"/>
      <c r="AD6" s="110"/>
      <c r="AE6" s="110"/>
      <c r="AF6" s="110"/>
      <c r="AG6" s="110"/>
      <c r="AH6" s="110"/>
    </row>
    <row r="7" ht="30" customHeight="1" spans="1:34">
      <c r="A7" s="43" t="s">
        <v>72</v>
      </c>
      <c r="B7" s="43" t="s">
        <v>292</v>
      </c>
      <c r="C7" s="43" t="s">
        <v>293</v>
      </c>
      <c r="D7" s="43">
        <v>30037</v>
      </c>
      <c r="E7" s="43" t="s">
        <v>296</v>
      </c>
      <c r="F7" s="43">
        <v>2225</v>
      </c>
      <c r="G7" s="43">
        <v>300</v>
      </c>
      <c r="H7" s="151">
        <v>63.75</v>
      </c>
      <c r="I7" s="141">
        <v>1</v>
      </c>
      <c r="J7" s="141">
        <v>0</v>
      </c>
      <c r="K7" s="141"/>
      <c r="L7" s="141"/>
      <c r="M7" s="141">
        <f t="shared" si="0"/>
        <v>1</v>
      </c>
      <c r="AC7" s="190"/>
      <c r="AD7" s="110"/>
      <c r="AE7" s="110"/>
      <c r="AF7" s="110"/>
      <c r="AG7" s="110"/>
      <c r="AH7" s="110"/>
    </row>
    <row r="8" ht="30" customHeight="1" spans="1:34">
      <c r="A8" s="43" t="s">
        <v>72</v>
      </c>
      <c r="B8" s="43" t="s">
        <v>216</v>
      </c>
      <c r="C8" s="43" t="s">
        <v>217</v>
      </c>
      <c r="D8" s="43">
        <v>300</v>
      </c>
      <c r="E8" s="43" t="s">
        <v>220</v>
      </c>
      <c r="F8" s="43">
        <v>2000</v>
      </c>
      <c r="G8" s="43">
        <v>325</v>
      </c>
      <c r="H8" s="151">
        <v>66.25</v>
      </c>
      <c r="I8" s="141">
        <v>2</v>
      </c>
      <c r="J8" s="141">
        <v>0</v>
      </c>
      <c r="K8" s="141"/>
      <c r="L8" s="141"/>
      <c r="M8" s="141">
        <f t="shared" si="0"/>
        <v>2</v>
      </c>
      <c r="AC8" s="190"/>
      <c r="AD8" s="110"/>
      <c r="AE8" s="110"/>
      <c r="AF8" s="110"/>
      <c r="AG8" s="110"/>
      <c r="AH8" s="110"/>
    </row>
    <row r="9" ht="30" customHeight="1" spans="1:34">
      <c r="A9" s="40" t="s">
        <v>72</v>
      </c>
      <c r="B9" s="40" t="s">
        <v>364</v>
      </c>
      <c r="C9" s="40" t="s">
        <v>672</v>
      </c>
      <c r="D9" s="40">
        <v>2000</v>
      </c>
      <c r="E9" s="40" t="s">
        <v>674</v>
      </c>
      <c r="F9" s="40">
        <v>1600</v>
      </c>
      <c r="G9" s="40">
        <v>300</v>
      </c>
      <c r="H9" s="149">
        <v>59.75</v>
      </c>
      <c r="I9" s="138">
        <f>2+N9</f>
        <v>3</v>
      </c>
      <c r="J9" s="138">
        <v>1</v>
      </c>
      <c r="K9" s="138"/>
      <c r="L9" s="138"/>
      <c r="M9" s="138">
        <f t="shared" si="0"/>
        <v>4</v>
      </c>
      <c r="N9" s="216">
        <v>1</v>
      </c>
      <c r="O9" s="216" t="s">
        <v>38</v>
      </c>
      <c r="AC9" s="190"/>
      <c r="AD9" s="110"/>
      <c r="AE9" s="110"/>
      <c r="AF9" s="110"/>
      <c r="AG9" s="110"/>
      <c r="AH9" s="110"/>
    </row>
    <row r="10" ht="30" customHeight="1" spans="1:34">
      <c r="A10" s="122" t="s">
        <v>72</v>
      </c>
      <c r="B10" s="122" t="s">
        <v>374</v>
      </c>
      <c r="C10" s="122" t="s">
        <v>681</v>
      </c>
      <c r="D10" s="122">
        <v>8000</v>
      </c>
      <c r="E10" s="122" t="s">
        <v>684</v>
      </c>
      <c r="F10" s="122">
        <v>1552</v>
      </c>
      <c r="G10" s="122">
        <v>280</v>
      </c>
      <c r="H10" s="151">
        <v>54.5</v>
      </c>
      <c r="I10" s="141">
        <v>0</v>
      </c>
      <c r="J10" s="141">
        <v>1</v>
      </c>
      <c r="K10" s="141"/>
      <c r="L10" s="141"/>
      <c r="M10" s="141">
        <f t="shared" si="0"/>
        <v>1</v>
      </c>
      <c r="AC10" s="190"/>
      <c r="AD10" s="110"/>
      <c r="AE10" s="110"/>
      <c r="AF10" s="110"/>
      <c r="AG10" s="110"/>
      <c r="AH10" s="110"/>
    </row>
    <row r="11" ht="30" customHeight="1" spans="1:34">
      <c r="A11" s="43" t="s">
        <v>72</v>
      </c>
      <c r="B11" s="43" t="s">
        <v>383</v>
      </c>
      <c r="C11" s="43" t="s">
        <v>691</v>
      </c>
      <c r="D11" s="43">
        <v>8783.07</v>
      </c>
      <c r="E11" s="43" t="s">
        <v>694</v>
      </c>
      <c r="F11" s="43">
        <v>1212</v>
      </c>
      <c r="G11" s="43">
        <v>200</v>
      </c>
      <c r="H11" s="151">
        <v>64.25</v>
      </c>
      <c r="I11" s="141">
        <v>2</v>
      </c>
      <c r="J11" s="141">
        <v>0</v>
      </c>
      <c r="K11" s="141"/>
      <c r="L11" s="141"/>
      <c r="M11" s="141">
        <f t="shared" si="0"/>
        <v>2</v>
      </c>
      <c r="AC11" s="190"/>
      <c r="AD11" s="110"/>
      <c r="AE11" s="110"/>
      <c r="AF11" s="110"/>
      <c r="AG11" s="110"/>
      <c r="AH11" s="110"/>
    </row>
    <row r="12" ht="30" customHeight="1" spans="1:34">
      <c r="A12" s="43" t="s">
        <v>72</v>
      </c>
      <c r="B12" s="43" t="s">
        <v>307</v>
      </c>
      <c r="C12" s="43" t="s">
        <v>308</v>
      </c>
      <c r="D12" s="43" t="s">
        <v>311</v>
      </c>
      <c r="E12" s="43" t="s">
        <v>312</v>
      </c>
      <c r="F12" s="43">
        <v>1453</v>
      </c>
      <c r="G12" s="43">
        <v>200</v>
      </c>
      <c r="H12" s="151">
        <v>55.625</v>
      </c>
      <c r="I12" s="141">
        <v>0</v>
      </c>
      <c r="J12" s="141">
        <v>0</v>
      </c>
      <c r="K12" s="141"/>
      <c r="L12" s="141"/>
      <c r="M12" s="141">
        <f t="shared" si="0"/>
        <v>0</v>
      </c>
      <c r="AC12" s="190"/>
      <c r="AD12" s="110"/>
      <c r="AE12" s="110"/>
      <c r="AF12" s="110"/>
      <c r="AG12" s="110"/>
      <c r="AH12" s="110"/>
    </row>
    <row r="13" ht="30" customHeight="1" spans="1:34">
      <c r="A13" s="122" t="s">
        <v>72</v>
      </c>
      <c r="B13" s="116" t="s">
        <v>155</v>
      </c>
      <c r="C13" s="122" t="s">
        <v>158</v>
      </c>
      <c r="D13" s="122">
        <v>20000</v>
      </c>
      <c r="E13" s="122" t="s">
        <v>161</v>
      </c>
      <c r="F13" s="122">
        <v>1507</v>
      </c>
      <c r="G13" s="122">
        <v>600</v>
      </c>
      <c r="H13" s="151">
        <v>53</v>
      </c>
      <c r="I13" s="141">
        <v>0</v>
      </c>
      <c r="J13" s="141">
        <v>0</v>
      </c>
      <c r="K13" s="141"/>
      <c r="L13" s="141"/>
      <c r="M13" s="141">
        <f t="shared" si="0"/>
        <v>0</v>
      </c>
      <c r="AC13" s="190"/>
      <c r="AD13" s="110"/>
      <c r="AE13" s="110"/>
      <c r="AF13" s="110"/>
      <c r="AG13" s="110"/>
      <c r="AH13" s="110"/>
    </row>
  </sheetData>
  <autoFilter ref="A2:AH13">
    <sortState ref="A2:AH13">
      <sortCondition ref="B2"/>
    </sortState>
    <extLst/>
  </autoFilter>
  <conditionalFormatting sqref="C2">
    <cfRule type="duplicateValues" dxfId="5" priority="9"/>
    <cfRule type="duplicateValues" dxfId="5" priority="8"/>
  </conditionalFormatting>
  <conditionalFormatting sqref="C5">
    <cfRule type="duplicateValues" dxfId="5" priority="5"/>
  </conditionalFormatting>
  <conditionalFormatting sqref="C6">
    <cfRule type="duplicateValues" dxfId="5" priority="4"/>
  </conditionalFormatting>
  <conditionalFormatting sqref="C9">
    <cfRule type="duplicateValues" dxfId="5" priority="2"/>
  </conditionalFormatting>
  <conditionalFormatting sqref="C7:C8">
    <cfRule type="duplicateValues" dxfId="5" priority="3"/>
  </conditionalFormatting>
  <conditionalFormatting sqref="C10:C11">
    <cfRule type="duplicateValues" dxfId="5" priority="1"/>
  </conditionalFormatting>
  <conditionalFormatting sqref="C12 C3">
    <cfRule type="duplicateValues" dxfId="5" priority="117"/>
  </conditionalFormatting>
  <conditionalFormatting sqref="C4 C13">
    <cfRule type="duplicateValues" dxfId="5" priority="6"/>
  </conditionalFormatting>
  <pageMargins left="0.699305555555556" right="0.699305555555556"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12"/>
  <sheetViews>
    <sheetView workbookViewId="0">
      <selection activeCell="E11" sqref="E11"/>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6" width="6.75" hidden="1" customWidth="1"/>
    <col min="7" max="7" width="8.5" hidden="1" customWidth="1"/>
    <col min="8" max="8" width="10.5833333333333" hidden="1" customWidth="1"/>
    <col min="9" max="13" width="7.58333333333333" customWidth="1"/>
    <col min="14" max="34" width="8.58333333333333"/>
    <col min="35" max="35" width="9" style="190"/>
    <col min="36" max="16384" width="9" style="110"/>
  </cols>
  <sheetData>
    <row r="2" ht="30" customHeight="1" spans="1:3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214" t="s">
        <v>2039</v>
      </c>
      <c r="O2" s="216" t="s">
        <v>2040</v>
      </c>
      <c r="AD2" s="190"/>
      <c r="AE2" s="110"/>
      <c r="AF2" s="110"/>
      <c r="AG2" s="110"/>
      <c r="AH2" s="110"/>
      <c r="AI2" s="110"/>
    </row>
    <row r="3" ht="30" customHeight="1" spans="1:35">
      <c r="A3" s="40" t="s">
        <v>751</v>
      </c>
      <c r="B3" s="39">
        <v>1</v>
      </c>
      <c r="C3" s="40" t="s">
        <v>1470</v>
      </c>
      <c r="D3" s="40">
        <v>3000</v>
      </c>
      <c r="E3" s="40" t="s">
        <v>1472</v>
      </c>
      <c r="F3" s="40">
        <v>1235</v>
      </c>
      <c r="G3" s="40">
        <v>200</v>
      </c>
      <c r="H3" s="149">
        <v>76.5</v>
      </c>
      <c r="I3" s="138">
        <v>4</v>
      </c>
      <c r="J3" s="138">
        <v>1</v>
      </c>
      <c r="K3" s="138"/>
      <c r="L3" s="138">
        <v>1</v>
      </c>
      <c r="M3" s="138">
        <f>L3+K3+J3+I3</f>
        <v>6</v>
      </c>
      <c r="AD3" s="190"/>
      <c r="AE3" s="110"/>
      <c r="AF3" s="110"/>
      <c r="AG3" s="110"/>
      <c r="AH3" s="110"/>
      <c r="AI3" s="110"/>
    </row>
    <row r="4" ht="30" customHeight="1" spans="1:35">
      <c r="A4" s="40" t="s">
        <v>751</v>
      </c>
      <c r="B4" s="39">
        <v>2</v>
      </c>
      <c r="C4" s="40" t="s">
        <v>752</v>
      </c>
      <c r="D4" s="40">
        <v>1363.4427</v>
      </c>
      <c r="E4" s="40" t="s">
        <v>755</v>
      </c>
      <c r="F4" s="40">
        <v>1200</v>
      </c>
      <c r="G4" s="40">
        <v>200</v>
      </c>
      <c r="H4" s="149">
        <v>63.25</v>
      </c>
      <c r="I4" s="138">
        <v>2</v>
      </c>
      <c r="J4" s="138">
        <v>1</v>
      </c>
      <c r="K4" s="138"/>
      <c r="L4" s="138">
        <v>1</v>
      </c>
      <c r="M4" s="138">
        <f t="shared" ref="M4:M12" si="0">L4+K4+J4+I4</f>
        <v>4</v>
      </c>
      <c r="AD4" s="190"/>
      <c r="AE4" s="110"/>
      <c r="AF4" s="110"/>
      <c r="AG4" s="110"/>
      <c r="AH4" s="110"/>
      <c r="AI4" s="110"/>
    </row>
    <row r="5" ht="30" customHeight="1" spans="1:35">
      <c r="A5" s="40" t="s">
        <v>751</v>
      </c>
      <c r="B5" s="39">
        <v>3</v>
      </c>
      <c r="C5" s="40" t="s">
        <v>1594</v>
      </c>
      <c r="D5" s="40">
        <v>5069</v>
      </c>
      <c r="E5" s="40" t="s">
        <v>1596</v>
      </c>
      <c r="F5" s="40">
        <v>1260</v>
      </c>
      <c r="G5" s="40">
        <v>200</v>
      </c>
      <c r="H5" s="149">
        <v>83.75</v>
      </c>
      <c r="I5" s="138">
        <v>4</v>
      </c>
      <c r="J5" s="138">
        <v>1</v>
      </c>
      <c r="K5" s="138"/>
      <c r="L5" s="138">
        <v>1</v>
      </c>
      <c r="M5" s="138">
        <f t="shared" si="0"/>
        <v>6</v>
      </c>
      <c r="AD5" s="190"/>
      <c r="AE5" s="110"/>
      <c r="AF5" s="110"/>
      <c r="AG5" s="110"/>
      <c r="AH5" s="110"/>
      <c r="AI5" s="110"/>
    </row>
    <row r="6" ht="30" customHeight="1" spans="1:35">
      <c r="A6" s="40" t="s">
        <v>751</v>
      </c>
      <c r="B6" s="39">
        <v>4</v>
      </c>
      <c r="C6" s="40" t="s">
        <v>935</v>
      </c>
      <c r="D6" s="40">
        <v>11374.2032</v>
      </c>
      <c r="E6" s="40" t="s">
        <v>938</v>
      </c>
      <c r="F6" s="40">
        <v>1200</v>
      </c>
      <c r="G6" s="40">
        <v>200</v>
      </c>
      <c r="H6" s="149">
        <v>78.5</v>
      </c>
      <c r="I6" s="138">
        <v>4</v>
      </c>
      <c r="J6" s="138">
        <v>0</v>
      </c>
      <c r="K6" s="138"/>
      <c r="L6" s="138"/>
      <c r="M6" s="138">
        <f t="shared" si="0"/>
        <v>4</v>
      </c>
      <c r="AD6" s="190"/>
      <c r="AE6" s="110"/>
      <c r="AF6" s="110"/>
      <c r="AG6" s="110"/>
      <c r="AH6" s="110"/>
      <c r="AI6" s="110"/>
    </row>
    <row r="7" ht="30" customHeight="1" spans="1:35">
      <c r="A7" s="222" t="s">
        <v>751</v>
      </c>
      <c r="B7" s="221">
        <v>5</v>
      </c>
      <c r="C7" s="222" t="s">
        <v>1111</v>
      </c>
      <c r="D7" s="222">
        <v>16000</v>
      </c>
      <c r="E7" s="222" t="s">
        <v>1113</v>
      </c>
      <c r="F7" s="222">
        <v>1260</v>
      </c>
      <c r="G7" s="222">
        <v>200</v>
      </c>
      <c r="H7" s="223">
        <v>62.5</v>
      </c>
      <c r="I7" s="225">
        <f>2+N7</f>
        <v>3</v>
      </c>
      <c r="J7" s="225">
        <v>1</v>
      </c>
      <c r="K7" s="225"/>
      <c r="L7" s="225"/>
      <c r="M7" s="225">
        <f t="shared" si="0"/>
        <v>4</v>
      </c>
      <c r="N7" s="216">
        <v>1</v>
      </c>
      <c r="O7" s="216" t="s">
        <v>34</v>
      </c>
      <c r="AD7" s="190"/>
      <c r="AE7" s="110"/>
      <c r="AF7" s="110"/>
      <c r="AG7" s="110"/>
      <c r="AH7" s="110"/>
      <c r="AI7" s="110"/>
    </row>
    <row r="8" ht="30" customHeight="1" spans="1:35">
      <c r="A8" s="40" t="s">
        <v>751</v>
      </c>
      <c r="B8" s="39">
        <v>6</v>
      </c>
      <c r="C8" s="40" t="s">
        <v>775</v>
      </c>
      <c r="D8" s="40">
        <v>6000</v>
      </c>
      <c r="E8" s="40" t="s">
        <v>778</v>
      </c>
      <c r="F8" s="40">
        <v>1610</v>
      </c>
      <c r="G8" s="40">
        <v>200</v>
      </c>
      <c r="H8" s="149">
        <v>82.25</v>
      </c>
      <c r="I8" s="138">
        <v>4</v>
      </c>
      <c r="J8" s="138">
        <v>1</v>
      </c>
      <c r="K8" s="138"/>
      <c r="L8" s="138"/>
      <c r="M8" s="138">
        <f t="shared" si="0"/>
        <v>5</v>
      </c>
      <c r="AD8" s="190"/>
      <c r="AE8" s="110"/>
      <c r="AF8" s="110"/>
      <c r="AG8" s="110"/>
      <c r="AH8" s="110"/>
      <c r="AI8" s="110"/>
    </row>
    <row r="9" ht="30" customHeight="1" spans="1:35">
      <c r="A9" s="38" t="s">
        <v>751</v>
      </c>
      <c r="B9" s="39">
        <v>7</v>
      </c>
      <c r="C9" s="40" t="s">
        <v>786</v>
      </c>
      <c r="D9" s="40">
        <v>2000</v>
      </c>
      <c r="E9" s="40" t="s">
        <v>789</v>
      </c>
      <c r="F9" s="126">
        <v>1150</v>
      </c>
      <c r="G9" s="126">
        <v>200</v>
      </c>
      <c r="H9" s="149">
        <v>71.5</v>
      </c>
      <c r="I9" s="138">
        <v>3</v>
      </c>
      <c r="J9" s="138">
        <v>1</v>
      </c>
      <c r="K9" s="138"/>
      <c r="L9" s="138"/>
      <c r="M9" s="138">
        <f t="shared" si="0"/>
        <v>4</v>
      </c>
      <c r="AD9" s="190"/>
      <c r="AE9" s="110"/>
      <c r="AF9" s="110"/>
      <c r="AG9" s="110"/>
      <c r="AH9" s="110"/>
      <c r="AI9" s="110"/>
    </row>
    <row r="10" ht="30" customHeight="1" spans="1:35">
      <c r="A10" s="43" t="s">
        <v>751</v>
      </c>
      <c r="B10" s="112">
        <v>8</v>
      </c>
      <c r="C10" s="43" t="s">
        <v>798</v>
      </c>
      <c r="D10" s="43">
        <v>1982.3111</v>
      </c>
      <c r="E10" s="43" t="s">
        <v>800</v>
      </c>
      <c r="F10" s="43">
        <v>1320</v>
      </c>
      <c r="G10" s="43">
        <v>200</v>
      </c>
      <c r="H10" s="151">
        <v>61</v>
      </c>
      <c r="I10" s="141">
        <v>1</v>
      </c>
      <c r="J10" s="141">
        <v>1</v>
      </c>
      <c r="K10" s="141"/>
      <c r="L10" s="141"/>
      <c r="M10" s="141">
        <f t="shared" si="0"/>
        <v>2</v>
      </c>
      <c r="AD10" s="190"/>
      <c r="AE10" s="110"/>
      <c r="AF10" s="110"/>
      <c r="AG10" s="110"/>
      <c r="AH10" s="110"/>
      <c r="AI10" s="110"/>
    </row>
    <row r="11" ht="30" customHeight="1" spans="1:35">
      <c r="A11" s="40" t="s">
        <v>751</v>
      </c>
      <c r="B11" s="39">
        <v>9</v>
      </c>
      <c r="C11" s="40" t="s">
        <v>808</v>
      </c>
      <c r="D11" s="40">
        <v>1000</v>
      </c>
      <c r="E11" s="40" t="s">
        <v>811</v>
      </c>
      <c r="F11" s="40">
        <v>1150</v>
      </c>
      <c r="G11" s="40">
        <v>200</v>
      </c>
      <c r="H11" s="149">
        <v>75.5</v>
      </c>
      <c r="I11" s="138">
        <v>4</v>
      </c>
      <c r="J11" s="138">
        <v>1</v>
      </c>
      <c r="K11" s="138"/>
      <c r="L11" s="138"/>
      <c r="M11" s="138">
        <f t="shared" si="0"/>
        <v>5</v>
      </c>
      <c r="AD11" s="190"/>
      <c r="AE11" s="110"/>
      <c r="AF11" s="110"/>
      <c r="AG11" s="110"/>
      <c r="AH11" s="110"/>
      <c r="AI11" s="110"/>
    </row>
    <row r="12" ht="30" customHeight="1" spans="1:35">
      <c r="A12" s="43" t="s">
        <v>751</v>
      </c>
      <c r="B12" s="112">
        <v>10</v>
      </c>
      <c r="C12" s="43" t="s">
        <v>818</v>
      </c>
      <c r="D12" s="43">
        <v>1010.101</v>
      </c>
      <c r="E12" s="43" t="s">
        <v>820</v>
      </c>
      <c r="F12" s="43">
        <v>1367</v>
      </c>
      <c r="G12" s="43">
        <v>200</v>
      </c>
      <c r="H12" s="151">
        <v>64.5</v>
      </c>
      <c r="I12" s="141">
        <v>1</v>
      </c>
      <c r="J12" s="141">
        <v>1</v>
      </c>
      <c r="K12" s="141"/>
      <c r="L12" s="141"/>
      <c r="M12" s="141">
        <f t="shared" si="0"/>
        <v>2</v>
      </c>
      <c r="AD12" s="190"/>
      <c r="AE12" s="110"/>
      <c r="AF12" s="110"/>
      <c r="AG12" s="110"/>
      <c r="AH12" s="110"/>
      <c r="AI12" s="110"/>
    </row>
  </sheetData>
  <autoFilter ref="A2:AI12">
    <sortState ref="A2:AI12">
      <sortCondition ref="B2"/>
    </sortState>
    <extLst/>
  </autoFilter>
  <conditionalFormatting sqref="C7">
    <cfRule type="duplicateValues" dxfId="5" priority="5"/>
  </conditionalFormatting>
  <conditionalFormatting sqref="C8">
    <cfRule type="duplicateValues" dxfId="5" priority="4"/>
  </conditionalFormatting>
  <conditionalFormatting sqref="C11">
    <cfRule type="duplicateValues" dxfId="5" priority="2"/>
  </conditionalFormatting>
  <conditionalFormatting sqref="C12">
    <cfRule type="duplicateValues" dxfId="5" priority="1"/>
  </conditionalFormatting>
  <conditionalFormatting sqref="C2:C4">
    <cfRule type="duplicateValues" dxfId="5" priority="8"/>
    <cfRule type="duplicateValues" dxfId="5" priority="7"/>
  </conditionalFormatting>
  <conditionalFormatting sqref="C5:C6">
    <cfRule type="duplicateValues" dxfId="5" priority="6"/>
  </conditionalFormatting>
  <conditionalFormatting sqref="C9:C10">
    <cfRule type="duplicateValues" dxfId="5" priority="3"/>
  </conditionalFormatting>
  <pageMargins left="0.699305555555556" right="0.699305555555556"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12"/>
  <sheetViews>
    <sheetView workbookViewId="0">
      <selection activeCell="E11" sqref="E11"/>
    </sheetView>
  </sheetViews>
  <sheetFormatPr defaultColWidth="9" defaultRowHeight="20.15" customHeight="1"/>
  <cols>
    <col min="1" max="1" width="6.75" customWidth="1"/>
    <col min="2" max="2" width="8.5" customWidth="1"/>
    <col min="3" max="3" width="15" customWidth="1"/>
    <col min="4" max="4" width="9.33333333333333" hidden="1" customWidth="1"/>
    <col min="5" max="5" width="20.3333333333333" customWidth="1"/>
    <col min="6" max="6" width="10.25" hidden="1" customWidth="1"/>
    <col min="7" max="7" width="8.5" hidden="1" customWidth="1"/>
    <col min="8" max="8" width="10.5833333333333" hidden="1" customWidth="1"/>
    <col min="9" max="13" width="5.58333333333333" customWidth="1"/>
    <col min="14" max="14" width="9.33333333333333" hidden="1" customWidth="1"/>
    <col min="15" max="15" width="9" style="216"/>
    <col min="16" max="34" width="8.58333333333333"/>
    <col min="35" max="35" width="9" style="190"/>
    <col min="36" max="16384" width="9" style="110"/>
  </cols>
  <sheetData>
    <row r="2" ht="30" customHeight="1" spans="1:3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43"/>
      <c r="O2" s="214" t="s">
        <v>2039</v>
      </c>
      <c r="P2" s="216" t="s">
        <v>2040</v>
      </c>
      <c r="AD2" s="190"/>
      <c r="AE2" s="110"/>
      <c r="AF2" s="110"/>
      <c r="AG2" s="110"/>
      <c r="AH2" s="110"/>
      <c r="AI2" s="110"/>
    </row>
    <row r="3" ht="30" customHeight="1" spans="1:35">
      <c r="A3" s="43" t="s">
        <v>838</v>
      </c>
      <c r="B3" s="122" t="s">
        <v>73</v>
      </c>
      <c r="C3" s="43" t="s">
        <v>1010</v>
      </c>
      <c r="D3" s="133">
        <v>3000</v>
      </c>
      <c r="E3" s="43" t="s">
        <v>1012</v>
      </c>
      <c r="F3" s="134">
        <v>1193</v>
      </c>
      <c r="G3" s="133">
        <v>240</v>
      </c>
      <c r="H3" s="151">
        <v>58</v>
      </c>
      <c r="I3" s="141">
        <v>1</v>
      </c>
      <c r="J3" s="141">
        <v>0</v>
      </c>
      <c r="K3" s="141"/>
      <c r="L3" s="141">
        <v>1</v>
      </c>
      <c r="M3" s="141">
        <v>2</v>
      </c>
      <c r="N3" s="43"/>
      <c r="AD3" s="190"/>
      <c r="AE3" s="110"/>
      <c r="AF3" s="110"/>
      <c r="AG3" s="110"/>
      <c r="AH3" s="110"/>
      <c r="AI3" s="110"/>
    </row>
    <row r="4" ht="30" customHeight="1" spans="1:35">
      <c r="A4" s="40" t="s">
        <v>838</v>
      </c>
      <c r="B4" s="40" t="s">
        <v>507</v>
      </c>
      <c r="C4" s="40" t="s">
        <v>840</v>
      </c>
      <c r="D4" s="40">
        <v>25285</v>
      </c>
      <c r="E4" s="40" t="s">
        <v>842</v>
      </c>
      <c r="F4" s="178">
        <v>1588</v>
      </c>
      <c r="G4" s="40">
        <v>260</v>
      </c>
      <c r="H4" s="149">
        <v>67.25</v>
      </c>
      <c r="I4" s="138">
        <v>4</v>
      </c>
      <c r="J4" s="138">
        <v>0</v>
      </c>
      <c r="K4" s="138"/>
      <c r="L4" s="138">
        <v>1</v>
      </c>
      <c r="M4" s="138">
        <v>5</v>
      </c>
      <c r="N4" s="43"/>
      <c r="AD4" s="190"/>
      <c r="AE4" s="110"/>
      <c r="AF4" s="110"/>
      <c r="AG4" s="110"/>
      <c r="AH4" s="110"/>
      <c r="AI4" s="110"/>
    </row>
    <row r="5" ht="30" customHeight="1" spans="1:35">
      <c r="A5" s="43" t="s">
        <v>838</v>
      </c>
      <c r="B5" s="43" t="s">
        <v>322</v>
      </c>
      <c r="C5" s="43" t="s">
        <v>1030</v>
      </c>
      <c r="D5" s="43" t="s">
        <v>1033</v>
      </c>
      <c r="E5" s="43" t="s">
        <v>1034</v>
      </c>
      <c r="F5" s="134">
        <v>1347</v>
      </c>
      <c r="G5" s="131">
        <v>260</v>
      </c>
      <c r="H5" s="151">
        <v>57.75</v>
      </c>
      <c r="I5" s="141">
        <v>0</v>
      </c>
      <c r="J5" s="141">
        <v>1</v>
      </c>
      <c r="K5" s="141"/>
      <c r="L5" s="141">
        <v>1</v>
      </c>
      <c r="M5" s="141">
        <v>2</v>
      </c>
      <c r="N5" s="43"/>
      <c r="AD5" s="190"/>
      <c r="AE5" s="110"/>
      <c r="AF5" s="110"/>
      <c r="AG5" s="110"/>
      <c r="AH5" s="110"/>
      <c r="AI5" s="110"/>
    </row>
    <row r="6" ht="30" customHeight="1" spans="1:35">
      <c r="A6" s="43" t="s">
        <v>838</v>
      </c>
      <c r="B6" s="122" t="s">
        <v>333</v>
      </c>
      <c r="C6" s="43" t="s">
        <v>859</v>
      </c>
      <c r="D6" s="43" t="s">
        <v>862</v>
      </c>
      <c r="E6" s="43" t="s">
        <v>863</v>
      </c>
      <c r="F6" s="161">
        <v>1273.6</v>
      </c>
      <c r="G6" s="43">
        <v>200</v>
      </c>
      <c r="H6" s="151">
        <v>64.25</v>
      </c>
      <c r="I6" s="141">
        <v>2</v>
      </c>
      <c r="J6" s="141">
        <v>0</v>
      </c>
      <c r="K6" s="141"/>
      <c r="L6" s="141"/>
      <c r="M6" s="141">
        <v>2</v>
      </c>
      <c r="N6" s="43"/>
      <c r="AD6" s="190"/>
      <c r="AE6" s="110"/>
      <c r="AF6" s="110"/>
      <c r="AG6" s="110"/>
      <c r="AH6" s="110"/>
      <c r="AI6" s="110"/>
    </row>
    <row r="7" ht="30" customHeight="1" spans="1:35">
      <c r="A7" s="43" t="s">
        <v>838</v>
      </c>
      <c r="B7" s="43" t="s">
        <v>292</v>
      </c>
      <c r="C7" s="43" t="s">
        <v>871</v>
      </c>
      <c r="D7" s="43">
        <v>2125.8503</v>
      </c>
      <c r="E7" s="43" t="s">
        <v>873</v>
      </c>
      <c r="F7" s="161">
        <v>1449.5</v>
      </c>
      <c r="G7" s="43">
        <v>200</v>
      </c>
      <c r="H7" s="210">
        <v>58.25</v>
      </c>
      <c r="I7" s="213">
        <v>1</v>
      </c>
      <c r="J7" s="213">
        <v>0</v>
      </c>
      <c r="K7" s="213"/>
      <c r="L7" s="213"/>
      <c r="M7" s="213">
        <v>1</v>
      </c>
      <c r="N7" s="228" t="s">
        <v>1759</v>
      </c>
      <c r="AD7" s="190"/>
      <c r="AE7" s="110"/>
      <c r="AF7" s="110"/>
      <c r="AG7" s="110"/>
      <c r="AH7" s="110"/>
      <c r="AI7" s="110"/>
    </row>
    <row r="8" ht="30" customHeight="1" spans="1:35">
      <c r="A8" s="43" t="s">
        <v>838</v>
      </c>
      <c r="B8" s="43" t="s">
        <v>216</v>
      </c>
      <c r="C8" s="133" t="s">
        <v>882</v>
      </c>
      <c r="D8" s="133" t="s">
        <v>884</v>
      </c>
      <c r="E8" s="133" t="s">
        <v>885</v>
      </c>
      <c r="F8" s="134">
        <v>1680</v>
      </c>
      <c r="G8" s="133">
        <v>180</v>
      </c>
      <c r="H8" s="151">
        <v>52</v>
      </c>
      <c r="I8" s="141">
        <v>0</v>
      </c>
      <c r="J8" s="141">
        <v>1</v>
      </c>
      <c r="K8" s="141"/>
      <c r="L8" s="141"/>
      <c r="M8" s="141">
        <v>1</v>
      </c>
      <c r="N8" s="43"/>
      <c r="AD8" s="190"/>
      <c r="AE8" s="110"/>
      <c r="AF8" s="110"/>
      <c r="AG8" s="110"/>
      <c r="AH8" s="110"/>
      <c r="AI8" s="110"/>
    </row>
    <row r="9" ht="30" customHeight="1" spans="1:35">
      <c r="A9" s="43" t="s">
        <v>838</v>
      </c>
      <c r="B9" s="122" t="s">
        <v>364</v>
      </c>
      <c r="C9" s="43" t="s">
        <v>893</v>
      </c>
      <c r="D9" s="43" t="s">
        <v>896</v>
      </c>
      <c r="E9" s="43" t="s">
        <v>897</v>
      </c>
      <c r="F9" s="133">
        <v>1250</v>
      </c>
      <c r="G9" s="131">
        <v>250</v>
      </c>
      <c r="H9" s="151">
        <v>54</v>
      </c>
      <c r="I9" s="141">
        <v>0</v>
      </c>
      <c r="J9" s="141">
        <v>1</v>
      </c>
      <c r="K9" s="141"/>
      <c r="L9" s="141"/>
      <c r="M9" s="141">
        <v>1</v>
      </c>
      <c r="N9" s="43"/>
      <c r="AD9" s="190"/>
      <c r="AE9" s="110"/>
      <c r="AF9" s="110"/>
      <c r="AG9" s="110"/>
      <c r="AH9" s="110"/>
      <c r="AI9" s="110"/>
    </row>
    <row r="10" ht="30" customHeight="1" spans="1:35">
      <c r="A10" s="40" t="s">
        <v>838</v>
      </c>
      <c r="B10" s="40" t="s">
        <v>374</v>
      </c>
      <c r="C10" s="40" t="s">
        <v>904</v>
      </c>
      <c r="D10" s="40">
        <v>2592</v>
      </c>
      <c r="E10" s="40" t="s">
        <v>906</v>
      </c>
      <c r="F10" s="178">
        <v>1200</v>
      </c>
      <c r="G10" s="40">
        <v>150</v>
      </c>
      <c r="H10" s="149">
        <v>66.5</v>
      </c>
      <c r="I10" s="138">
        <f>2+O10</f>
        <v>3</v>
      </c>
      <c r="J10" s="138">
        <v>1</v>
      </c>
      <c r="K10" s="138"/>
      <c r="L10" s="138"/>
      <c r="M10" s="138">
        <v>3</v>
      </c>
      <c r="N10" s="43"/>
      <c r="O10" s="216">
        <v>1</v>
      </c>
      <c r="P10" s="216" t="s">
        <v>42</v>
      </c>
      <c r="AD10" s="190"/>
      <c r="AE10" s="110"/>
      <c r="AF10" s="110"/>
      <c r="AG10" s="110"/>
      <c r="AH10" s="110"/>
      <c r="AI10" s="110"/>
    </row>
    <row r="11" ht="30" customHeight="1" spans="1:35">
      <c r="A11" s="43" t="s">
        <v>838</v>
      </c>
      <c r="B11" s="43" t="s">
        <v>383</v>
      </c>
      <c r="C11" s="43" t="s">
        <v>915</v>
      </c>
      <c r="D11" s="133">
        <v>1161.82</v>
      </c>
      <c r="E11" s="43" t="s">
        <v>918</v>
      </c>
      <c r="F11" s="134">
        <v>1200</v>
      </c>
      <c r="G11" s="133">
        <v>200</v>
      </c>
      <c r="H11" s="151">
        <v>55.25</v>
      </c>
      <c r="I11" s="141">
        <v>0</v>
      </c>
      <c r="J11" s="141">
        <v>0</v>
      </c>
      <c r="K11" s="141"/>
      <c r="L11" s="141"/>
      <c r="M11" s="141">
        <v>0</v>
      </c>
      <c r="N11" s="43"/>
      <c r="AD11" s="190"/>
      <c r="AE11" s="110"/>
      <c r="AF11" s="110"/>
      <c r="AG11" s="110"/>
      <c r="AH11" s="110"/>
      <c r="AI11" s="110"/>
    </row>
    <row r="12" ht="30" customHeight="1" spans="1:35">
      <c r="A12" s="122" t="s">
        <v>838</v>
      </c>
      <c r="B12" s="122" t="s">
        <v>307</v>
      </c>
      <c r="C12" s="122" t="s">
        <v>928</v>
      </c>
      <c r="D12" s="122">
        <v>5634</v>
      </c>
      <c r="E12" s="122" t="s">
        <v>930</v>
      </c>
      <c r="F12" s="227">
        <v>1056</v>
      </c>
      <c r="G12" s="122">
        <v>212</v>
      </c>
      <c r="H12" s="151">
        <v>65.5</v>
      </c>
      <c r="I12" s="141">
        <v>2</v>
      </c>
      <c r="J12" s="141">
        <v>1</v>
      </c>
      <c r="K12" s="141"/>
      <c r="L12" s="141"/>
      <c r="M12" s="141">
        <v>3</v>
      </c>
      <c r="N12" s="43"/>
      <c r="AD12" s="190"/>
      <c r="AE12" s="110"/>
      <c r="AF12" s="110"/>
      <c r="AG12" s="110"/>
      <c r="AH12" s="110"/>
      <c r="AI12" s="110"/>
    </row>
  </sheetData>
  <autoFilter ref="A2:AI12">
    <sortState ref="A2:AI12">
      <sortCondition ref="B2"/>
    </sortState>
    <extLst/>
  </autoFilter>
  <conditionalFormatting sqref="C2">
    <cfRule type="duplicateValues" dxfId="5" priority="8"/>
    <cfRule type="duplicateValues" dxfId="5" priority="7"/>
  </conditionalFormatting>
  <conditionalFormatting sqref="C8">
    <cfRule type="duplicateValues" dxfId="5" priority="3"/>
  </conditionalFormatting>
  <conditionalFormatting sqref="C9">
    <cfRule type="duplicateValues" dxfId="5" priority="2"/>
  </conditionalFormatting>
  <conditionalFormatting sqref="C4:C5">
    <cfRule type="duplicateValues" dxfId="5" priority="5"/>
  </conditionalFormatting>
  <conditionalFormatting sqref="C6:C7">
    <cfRule type="duplicateValues" dxfId="5" priority="4"/>
  </conditionalFormatting>
  <conditionalFormatting sqref="C10:C11">
    <cfRule type="duplicateValues" dxfId="5" priority="1"/>
  </conditionalFormatting>
  <conditionalFormatting sqref="C12 C3">
    <cfRule type="duplicateValues" dxfId="5" priority="118"/>
  </conditionalFormatting>
  <pageMargins left="0.699305555555556" right="0.699305555555556"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10"/>
  <sheetViews>
    <sheetView workbookViewId="0">
      <selection activeCell="E11" sqref="E11"/>
    </sheetView>
  </sheetViews>
  <sheetFormatPr defaultColWidth="9" defaultRowHeight="14.25"/>
  <cols>
    <col min="1" max="2" width="7.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7.58333333333333" customWidth="1"/>
  </cols>
  <sheetData>
    <row r="2" ht="30" customHeight="1" spans="1:13">
      <c r="A2" s="21" t="s">
        <v>47</v>
      </c>
      <c r="B2" s="21" t="s">
        <v>48</v>
      </c>
      <c r="C2" s="21" t="s">
        <v>52</v>
      </c>
      <c r="D2" s="21" t="s">
        <v>55</v>
      </c>
      <c r="E2" s="21" t="s">
        <v>56</v>
      </c>
      <c r="F2" s="21" t="s">
        <v>58</v>
      </c>
      <c r="G2" s="21" t="s">
        <v>59</v>
      </c>
      <c r="H2" s="148" t="s">
        <v>1753</v>
      </c>
      <c r="I2" s="148" t="s">
        <v>1754</v>
      </c>
      <c r="J2" s="153" t="s">
        <v>1755</v>
      </c>
      <c r="K2" s="153" t="s">
        <v>1756</v>
      </c>
      <c r="L2" s="153" t="s">
        <v>1757</v>
      </c>
      <c r="M2" s="153" t="s">
        <v>1758</v>
      </c>
    </row>
    <row r="3" ht="30" customHeight="1" spans="1:13">
      <c r="A3" s="38" t="s">
        <v>191</v>
      </c>
      <c r="B3" s="39">
        <v>1</v>
      </c>
      <c r="C3" s="40" t="s">
        <v>661</v>
      </c>
      <c r="D3" s="40" t="s">
        <v>663</v>
      </c>
      <c r="E3" s="40" t="s">
        <v>664</v>
      </c>
      <c r="F3" s="126">
        <v>1480</v>
      </c>
      <c r="G3" s="126">
        <v>200</v>
      </c>
      <c r="H3" s="149">
        <v>64</v>
      </c>
      <c r="I3" s="138">
        <v>2</v>
      </c>
      <c r="J3" s="138">
        <v>1</v>
      </c>
      <c r="K3" s="138"/>
      <c r="L3" s="138">
        <v>1</v>
      </c>
      <c r="M3" s="138">
        <f t="shared" ref="M3:M10" si="0">L3+K3+J3+I3</f>
        <v>4</v>
      </c>
    </row>
    <row r="4" ht="30" customHeight="1" spans="1:13">
      <c r="A4" s="122" t="s">
        <v>191</v>
      </c>
      <c r="B4" s="116">
        <v>2</v>
      </c>
      <c r="C4" s="122" t="s">
        <v>944</v>
      </c>
      <c r="D4" s="122">
        <v>3851.8571</v>
      </c>
      <c r="E4" s="122" t="s">
        <v>946</v>
      </c>
      <c r="F4" s="122">
        <v>1303</v>
      </c>
      <c r="G4" s="122">
        <v>240</v>
      </c>
      <c r="H4" s="151">
        <v>50.25</v>
      </c>
      <c r="I4" s="141">
        <v>0</v>
      </c>
      <c r="J4" s="141">
        <v>1</v>
      </c>
      <c r="K4" s="141"/>
      <c r="L4" s="141">
        <v>1</v>
      </c>
      <c r="M4" s="141">
        <f t="shared" si="0"/>
        <v>2</v>
      </c>
    </row>
    <row r="5" ht="30" customHeight="1" spans="1:13">
      <c r="A5" s="38" t="s">
        <v>191</v>
      </c>
      <c r="B5" s="39">
        <v>3</v>
      </c>
      <c r="C5" s="40" t="s">
        <v>701</v>
      </c>
      <c r="D5" s="40">
        <v>4860.59</v>
      </c>
      <c r="E5" s="40" t="s">
        <v>703</v>
      </c>
      <c r="F5" s="127">
        <v>1280</v>
      </c>
      <c r="G5" s="126">
        <v>200</v>
      </c>
      <c r="H5" s="149">
        <v>63.5</v>
      </c>
      <c r="I5" s="138">
        <v>3</v>
      </c>
      <c r="J5" s="138">
        <v>0</v>
      </c>
      <c r="K5" s="138"/>
      <c r="L5" s="138">
        <v>1</v>
      </c>
      <c r="M5" s="138">
        <f t="shared" si="0"/>
        <v>4</v>
      </c>
    </row>
    <row r="6" ht="30" customHeight="1" spans="1:13">
      <c r="A6" s="158" t="s">
        <v>191</v>
      </c>
      <c r="B6" s="116">
        <v>4</v>
      </c>
      <c r="C6" s="122" t="s">
        <v>193</v>
      </c>
      <c r="D6" s="122">
        <v>3083.6296</v>
      </c>
      <c r="E6" s="122" t="s">
        <v>196</v>
      </c>
      <c r="F6" s="166">
        <v>2200</v>
      </c>
      <c r="G6" s="166">
        <v>300</v>
      </c>
      <c r="H6" s="151">
        <v>55.25</v>
      </c>
      <c r="I6" s="141">
        <v>1</v>
      </c>
      <c r="J6" s="141">
        <v>1</v>
      </c>
      <c r="K6" s="141"/>
      <c r="L6" s="141">
        <v>1</v>
      </c>
      <c r="M6" s="141">
        <f t="shared" si="0"/>
        <v>3</v>
      </c>
    </row>
    <row r="7" ht="30" customHeight="1" spans="1:13">
      <c r="A7" s="38" t="s">
        <v>191</v>
      </c>
      <c r="B7" s="39">
        <v>5</v>
      </c>
      <c r="C7" s="40" t="s">
        <v>972</v>
      </c>
      <c r="D7" s="40">
        <v>5000</v>
      </c>
      <c r="E7" s="40" t="s">
        <v>974</v>
      </c>
      <c r="F7" s="126">
        <v>1200</v>
      </c>
      <c r="G7" s="126">
        <v>240</v>
      </c>
      <c r="H7" s="149">
        <v>68.75</v>
      </c>
      <c r="I7" s="138">
        <v>3</v>
      </c>
      <c r="J7" s="138">
        <v>1</v>
      </c>
      <c r="K7" s="138"/>
      <c r="L7" s="138">
        <v>1</v>
      </c>
      <c r="M7" s="138">
        <f t="shared" si="0"/>
        <v>5</v>
      </c>
    </row>
    <row r="8" ht="30" customHeight="1" spans="1:13">
      <c r="A8" s="140" t="s">
        <v>191</v>
      </c>
      <c r="B8" s="112">
        <v>6</v>
      </c>
      <c r="C8" s="43" t="s">
        <v>982</v>
      </c>
      <c r="D8" s="43">
        <v>2000</v>
      </c>
      <c r="E8" s="43" t="s">
        <v>984</v>
      </c>
      <c r="F8" s="168">
        <v>1362</v>
      </c>
      <c r="G8" s="168">
        <v>200</v>
      </c>
      <c r="H8" s="151">
        <v>54</v>
      </c>
      <c r="I8" s="141">
        <v>0</v>
      </c>
      <c r="J8" s="141">
        <v>1</v>
      </c>
      <c r="K8" s="141"/>
      <c r="L8" s="141">
        <v>1</v>
      </c>
      <c r="M8" s="141">
        <f t="shared" si="0"/>
        <v>2</v>
      </c>
    </row>
    <row r="9" ht="30" customHeight="1" spans="1:13">
      <c r="A9" s="140" t="s">
        <v>191</v>
      </c>
      <c r="B9" s="112">
        <v>7</v>
      </c>
      <c r="C9" s="43" t="s">
        <v>991</v>
      </c>
      <c r="D9" s="43">
        <v>5489</v>
      </c>
      <c r="E9" s="43" t="s">
        <v>993</v>
      </c>
      <c r="F9" s="131">
        <v>1360</v>
      </c>
      <c r="G9" s="168">
        <v>270</v>
      </c>
      <c r="H9" s="151">
        <v>55.125</v>
      </c>
      <c r="I9" s="141">
        <v>0</v>
      </c>
      <c r="J9" s="141">
        <v>0</v>
      </c>
      <c r="K9" s="141"/>
      <c r="L9" s="141"/>
      <c r="M9" s="141">
        <f t="shared" si="0"/>
        <v>0</v>
      </c>
    </row>
    <row r="10" ht="30" customHeight="1" spans="1:13">
      <c r="A10" s="140" t="s">
        <v>191</v>
      </c>
      <c r="B10" s="112">
        <v>8</v>
      </c>
      <c r="C10" s="43" t="s">
        <v>729</v>
      </c>
      <c r="D10" s="43" t="s">
        <v>731</v>
      </c>
      <c r="E10" s="43" t="s">
        <v>732</v>
      </c>
      <c r="F10" s="168">
        <v>1500</v>
      </c>
      <c r="G10" s="168">
        <v>300</v>
      </c>
      <c r="H10" s="151">
        <v>53.75</v>
      </c>
      <c r="I10" s="141">
        <v>0</v>
      </c>
      <c r="J10" s="141">
        <v>1</v>
      </c>
      <c r="K10" s="141"/>
      <c r="L10" s="141"/>
      <c r="M10" s="141">
        <f t="shared" si="0"/>
        <v>1</v>
      </c>
    </row>
  </sheetData>
  <autoFilter ref="A2:M10">
    <sortState ref="A2:M10">
      <sortCondition ref="B2"/>
    </sortState>
    <extLst/>
  </autoFilter>
  <conditionalFormatting sqref="C7">
    <cfRule type="duplicateValues" dxfId="5" priority="4"/>
  </conditionalFormatting>
  <conditionalFormatting sqref="C8">
    <cfRule type="duplicateValues" dxfId="5" priority="3"/>
  </conditionalFormatting>
  <conditionalFormatting sqref="C9">
    <cfRule type="duplicateValues" dxfId="5" priority="2"/>
  </conditionalFormatting>
  <conditionalFormatting sqref="C10">
    <cfRule type="duplicateValues" dxfId="5" priority="1"/>
  </conditionalFormatting>
  <conditionalFormatting sqref="C2:C3">
    <cfRule type="duplicateValues" dxfId="5" priority="7"/>
    <cfRule type="duplicateValues" dxfId="5" priority="6"/>
  </conditionalFormatting>
  <conditionalFormatting sqref="C4:C6">
    <cfRule type="duplicateValues" dxfId="5" priority="5"/>
  </conditionalFormatting>
  <pageMargins left="0.699305555555556" right="0.699305555555556"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8"/>
  <sheetViews>
    <sheetView workbookViewId="0">
      <selection activeCell="E11" sqref="E11"/>
    </sheetView>
  </sheetViews>
  <sheetFormatPr defaultColWidth="9" defaultRowHeight="20.15" customHeight="1" outlineLevelRow="7"/>
  <cols>
    <col min="1" max="2" width="7.58333333333333" customWidth="1"/>
    <col min="3" max="3" width="25.5833333333333" customWidth="1"/>
    <col min="4" max="4" width="9" hidden="1" customWidth="1"/>
    <col min="5" max="5" width="25.5833333333333" customWidth="1"/>
    <col min="6" max="8" width="9" hidden="1" customWidth="1"/>
    <col min="9" max="13" width="7.58333333333333" customWidth="1"/>
    <col min="14" max="34" width="8.58333333333333"/>
    <col min="35" max="35" width="9" style="190"/>
    <col min="36" max="16384" width="9" style="110"/>
  </cols>
  <sheetData>
    <row r="2" ht="30" customHeight="1" spans="1:3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AD2" s="190"/>
      <c r="AE2" s="110"/>
      <c r="AF2" s="110"/>
      <c r="AG2" s="110"/>
      <c r="AH2" s="110"/>
      <c r="AI2" s="110"/>
    </row>
    <row r="3" ht="30" customHeight="1" spans="1:35">
      <c r="A3" s="40" t="s">
        <v>486</v>
      </c>
      <c r="B3" s="39">
        <v>1</v>
      </c>
      <c r="C3" s="40" t="s">
        <v>1050</v>
      </c>
      <c r="D3" s="40">
        <v>122448.75</v>
      </c>
      <c r="E3" s="40" t="s">
        <v>1052</v>
      </c>
      <c r="F3" s="40">
        <v>1350</v>
      </c>
      <c r="G3" s="40">
        <v>270</v>
      </c>
      <c r="H3" s="149">
        <v>69.25</v>
      </c>
      <c r="I3" s="138">
        <v>2</v>
      </c>
      <c r="J3" s="138">
        <v>1</v>
      </c>
      <c r="K3" s="138"/>
      <c r="L3" s="138">
        <v>1</v>
      </c>
      <c r="M3" s="138">
        <f>I3+J3+K3+L3</f>
        <v>4</v>
      </c>
      <c r="AD3" s="190"/>
      <c r="AE3" s="110"/>
      <c r="AF3" s="110"/>
      <c r="AG3" s="110"/>
      <c r="AH3" s="110"/>
      <c r="AI3" s="110"/>
    </row>
    <row r="4" ht="30" customHeight="1" spans="1:35">
      <c r="A4" s="40" t="s">
        <v>486</v>
      </c>
      <c r="B4" s="39">
        <v>2</v>
      </c>
      <c r="C4" s="40" t="s">
        <v>487</v>
      </c>
      <c r="D4" s="40">
        <v>620.5883</v>
      </c>
      <c r="E4" s="40" t="s">
        <v>489</v>
      </c>
      <c r="F4" s="40">
        <v>1300</v>
      </c>
      <c r="G4" s="40">
        <v>260</v>
      </c>
      <c r="H4" s="149">
        <v>73.75</v>
      </c>
      <c r="I4" s="138">
        <v>3</v>
      </c>
      <c r="J4" s="138">
        <v>1</v>
      </c>
      <c r="K4" s="138"/>
      <c r="L4" s="138">
        <v>1</v>
      </c>
      <c r="M4" s="138">
        <f>I4+J4+K4+L4</f>
        <v>5</v>
      </c>
      <c r="AD4" s="190"/>
      <c r="AE4" s="110"/>
      <c r="AF4" s="110"/>
      <c r="AG4" s="110"/>
      <c r="AH4" s="110"/>
      <c r="AI4" s="110"/>
    </row>
    <row r="5" ht="30" customHeight="1" spans="1:35">
      <c r="A5" s="40" t="s">
        <v>486</v>
      </c>
      <c r="B5" s="39">
        <v>3</v>
      </c>
      <c r="C5" s="40" t="s">
        <v>1068</v>
      </c>
      <c r="D5" s="40">
        <v>3000</v>
      </c>
      <c r="E5" s="40" t="s">
        <v>1070</v>
      </c>
      <c r="F5" s="40">
        <v>1300</v>
      </c>
      <c r="G5" s="40">
        <v>200</v>
      </c>
      <c r="H5" s="149">
        <v>67.75</v>
      </c>
      <c r="I5" s="138">
        <v>2</v>
      </c>
      <c r="J5" s="138">
        <v>1</v>
      </c>
      <c r="K5" s="138"/>
      <c r="L5" s="138">
        <v>1</v>
      </c>
      <c r="M5" s="138">
        <f>I5+J5+K5+L5</f>
        <v>4</v>
      </c>
      <c r="AD5" s="190"/>
      <c r="AE5" s="110"/>
      <c r="AF5" s="110"/>
      <c r="AG5" s="110"/>
      <c r="AH5" s="110"/>
      <c r="AI5" s="110"/>
    </row>
    <row r="6" ht="30" customHeight="1" spans="1:35">
      <c r="A6" s="122" t="s">
        <v>486</v>
      </c>
      <c r="B6" s="116">
        <v>4</v>
      </c>
      <c r="C6" s="122" t="s">
        <v>1460</v>
      </c>
      <c r="D6" s="122">
        <v>8333</v>
      </c>
      <c r="E6" s="122" t="s">
        <v>1462</v>
      </c>
      <c r="F6" s="122">
        <v>2300</v>
      </c>
      <c r="G6" s="122">
        <v>300</v>
      </c>
      <c r="H6" s="151">
        <v>55.25</v>
      </c>
      <c r="I6" s="141">
        <v>0</v>
      </c>
      <c r="J6" s="141">
        <v>1</v>
      </c>
      <c r="K6" s="141"/>
      <c r="L6" s="141"/>
      <c r="M6" s="141">
        <f>L6+K6+J6+I6</f>
        <v>1</v>
      </c>
      <c r="AD6" s="190"/>
      <c r="AE6" s="110"/>
      <c r="AF6" s="110"/>
      <c r="AG6" s="110"/>
      <c r="AH6" s="110"/>
      <c r="AI6" s="110"/>
    </row>
    <row r="7" ht="30" customHeight="1" spans="1:35">
      <c r="A7" s="43" t="s">
        <v>486</v>
      </c>
      <c r="B7" s="112">
        <v>5</v>
      </c>
      <c r="C7" s="43" t="s">
        <v>1077</v>
      </c>
      <c r="D7" s="43">
        <v>5000</v>
      </c>
      <c r="E7" s="43" t="s">
        <v>1079</v>
      </c>
      <c r="F7" s="43">
        <v>1263</v>
      </c>
      <c r="G7" s="43">
        <v>200</v>
      </c>
      <c r="H7" s="151">
        <v>57.25</v>
      </c>
      <c r="I7" s="141">
        <v>0</v>
      </c>
      <c r="J7" s="141">
        <v>1</v>
      </c>
      <c r="K7" s="141"/>
      <c r="L7" s="141"/>
      <c r="M7" s="141">
        <f t="shared" ref="M7:M8" si="0">L7+K7+J7+I7</f>
        <v>1</v>
      </c>
      <c r="AD7" s="190"/>
      <c r="AE7" s="110"/>
      <c r="AF7" s="110"/>
      <c r="AG7" s="110"/>
      <c r="AH7" s="110"/>
      <c r="AI7" s="110"/>
    </row>
    <row r="8" ht="30" customHeight="1" spans="1:35">
      <c r="A8" s="43" t="s">
        <v>486</v>
      </c>
      <c r="B8" s="112">
        <v>6</v>
      </c>
      <c r="C8" s="43" t="s">
        <v>579</v>
      </c>
      <c r="D8" s="43">
        <v>8000</v>
      </c>
      <c r="E8" s="43" t="s">
        <v>581</v>
      </c>
      <c r="F8" s="43">
        <v>1426.46</v>
      </c>
      <c r="G8" s="43">
        <v>280</v>
      </c>
      <c r="H8" s="151">
        <v>53.5</v>
      </c>
      <c r="I8" s="141">
        <v>1</v>
      </c>
      <c r="J8" s="141">
        <v>0</v>
      </c>
      <c r="K8" s="141"/>
      <c r="L8" s="141"/>
      <c r="M8" s="141">
        <f t="shared" si="0"/>
        <v>1</v>
      </c>
      <c r="AD8" s="190"/>
      <c r="AE8" s="110"/>
      <c r="AF8" s="110"/>
      <c r="AG8" s="110"/>
      <c r="AH8" s="110"/>
      <c r="AI8" s="110"/>
    </row>
  </sheetData>
  <autoFilter ref="A2:AI8">
    <sortState ref="A2:AI8">
      <sortCondition ref="B2"/>
    </sortState>
    <extLst/>
  </autoFilter>
  <conditionalFormatting sqref="C5">
    <cfRule type="duplicateValues" dxfId="5" priority="2"/>
  </conditionalFormatting>
  <conditionalFormatting sqref="C2:C4">
    <cfRule type="duplicateValues" dxfId="5" priority="4"/>
    <cfRule type="duplicateValues" dxfId="5" priority="3"/>
  </conditionalFormatting>
  <conditionalFormatting sqref="C6:C8">
    <cfRule type="duplicateValues" dxfId="5" priority="1"/>
  </conditionalFormatting>
  <pageMargins left="0.699305555555556" right="0.699305555555556"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Q22"/>
  <sheetViews>
    <sheetView zoomScale="90" zoomScaleNormal="90" topLeftCell="A7" workbookViewId="0">
      <selection activeCell="E11" sqref="E11"/>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7.58333333333333" customWidth="1"/>
    <col min="14" max="14" width="11.3333333333333" hidden="1" customWidth="1"/>
    <col min="15" max="15" width="8.58333333333333"/>
    <col min="16" max="16" width="9" style="216"/>
    <col min="17" max="17" width="9" style="219"/>
    <col min="18" max="34" width="8.58333333333333"/>
    <col min="35" max="35" width="9" style="190"/>
    <col min="36" max="16384" width="9" style="110"/>
  </cols>
  <sheetData>
    <row r="2" ht="30" customHeight="1" spans="1:16">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141"/>
      <c r="O2" s="214" t="s">
        <v>2039</v>
      </c>
      <c r="P2" s="216" t="s">
        <v>2040</v>
      </c>
    </row>
    <row r="3" ht="30" customHeight="1" spans="1:17">
      <c r="A3" s="38" t="s">
        <v>650</v>
      </c>
      <c r="B3" s="39">
        <v>1</v>
      </c>
      <c r="C3" s="40" t="s">
        <v>651</v>
      </c>
      <c r="D3" s="40">
        <v>350000</v>
      </c>
      <c r="E3" s="40" t="s">
        <v>653</v>
      </c>
      <c r="F3" s="38">
        <v>2080</v>
      </c>
      <c r="G3" s="38">
        <v>300</v>
      </c>
      <c r="H3" s="149">
        <v>64.5</v>
      </c>
      <c r="I3" s="138">
        <f>2+O3</f>
        <v>3</v>
      </c>
      <c r="J3" s="138">
        <v>0</v>
      </c>
      <c r="K3" s="138"/>
      <c r="L3" s="138">
        <v>1</v>
      </c>
      <c r="M3" s="138">
        <f t="shared" ref="M3:M20" si="0">L3+K3+J3+I3</f>
        <v>4</v>
      </c>
      <c r="N3" s="224" t="s">
        <v>126</v>
      </c>
      <c r="O3" s="215">
        <v>1</v>
      </c>
      <c r="P3" s="216" t="s">
        <v>34</v>
      </c>
      <c r="Q3" s="219" t="s">
        <v>126</v>
      </c>
    </row>
    <row r="4" ht="30" customHeight="1" spans="1:15">
      <c r="A4" s="38" t="s">
        <v>650</v>
      </c>
      <c r="B4" s="39">
        <v>2</v>
      </c>
      <c r="C4" s="40" t="s">
        <v>764</v>
      </c>
      <c r="D4" s="40">
        <v>6000</v>
      </c>
      <c r="E4" s="40" t="s">
        <v>766</v>
      </c>
      <c r="F4" s="38">
        <v>1600.8</v>
      </c>
      <c r="G4" s="38">
        <v>300</v>
      </c>
      <c r="H4" s="149">
        <v>79.25</v>
      </c>
      <c r="I4" s="138">
        <v>4</v>
      </c>
      <c r="J4" s="138">
        <v>1</v>
      </c>
      <c r="K4" s="138"/>
      <c r="L4" s="138">
        <v>1</v>
      </c>
      <c r="M4" s="138">
        <f t="shared" si="0"/>
        <v>6</v>
      </c>
      <c r="N4" s="141"/>
      <c r="O4" s="110"/>
    </row>
    <row r="5" ht="30" customHeight="1" spans="1:15">
      <c r="A5" s="140" t="s">
        <v>650</v>
      </c>
      <c r="B5" s="112">
        <v>3</v>
      </c>
      <c r="C5" s="43" t="s">
        <v>1087</v>
      </c>
      <c r="D5" s="43">
        <v>148859.59</v>
      </c>
      <c r="E5" s="43" t="s">
        <v>1089</v>
      </c>
      <c r="F5" s="140">
        <v>1600</v>
      </c>
      <c r="G5" s="140">
        <v>300</v>
      </c>
      <c r="H5" s="151">
        <v>54.75</v>
      </c>
      <c r="I5" s="141">
        <v>0</v>
      </c>
      <c r="J5" s="141">
        <v>1</v>
      </c>
      <c r="K5" s="141"/>
      <c r="L5" s="141">
        <v>1</v>
      </c>
      <c r="M5" s="141">
        <f t="shared" si="0"/>
        <v>2</v>
      </c>
      <c r="N5" s="141"/>
      <c r="O5" s="110"/>
    </row>
    <row r="6" ht="30" customHeight="1" spans="1:15">
      <c r="A6" s="38" t="s">
        <v>650</v>
      </c>
      <c r="B6" s="154">
        <v>4</v>
      </c>
      <c r="C6" s="40" t="s">
        <v>1146</v>
      </c>
      <c r="D6" s="40">
        <v>7012</v>
      </c>
      <c r="E6" s="40" t="s">
        <v>1148</v>
      </c>
      <c r="F6" s="38">
        <v>2000</v>
      </c>
      <c r="G6" s="38">
        <v>300</v>
      </c>
      <c r="H6" s="149">
        <v>68</v>
      </c>
      <c r="I6" s="138">
        <v>3</v>
      </c>
      <c r="J6" s="138">
        <v>1</v>
      </c>
      <c r="K6" s="138"/>
      <c r="L6" s="138"/>
      <c r="M6" s="138">
        <f t="shared" si="0"/>
        <v>4</v>
      </c>
      <c r="N6" s="141"/>
      <c r="O6" s="110"/>
    </row>
    <row r="7" ht="30" customHeight="1" spans="1:16">
      <c r="A7" s="38" t="s">
        <v>650</v>
      </c>
      <c r="B7" s="39">
        <v>5</v>
      </c>
      <c r="C7" s="40" t="s">
        <v>1103</v>
      </c>
      <c r="D7" s="40">
        <v>2775</v>
      </c>
      <c r="E7" s="40" t="s">
        <v>1105</v>
      </c>
      <c r="F7" s="38">
        <v>1600.5</v>
      </c>
      <c r="G7" s="38">
        <v>295</v>
      </c>
      <c r="H7" s="149">
        <v>74.75</v>
      </c>
      <c r="I7" s="138">
        <f>3+O7</f>
        <v>4</v>
      </c>
      <c r="J7" s="138">
        <v>0</v>
      </c>
      <c r="K7" s="138"/>
      <c r="L7" s="138"/>
      <c r="M7" s="138">
        <f t="shared" si="0"/>
        <v>4</v>
      </c>
      <c r="N7" s="141"/>
      <c r="O7" s="215">
        <v>1</v>
      </c>
      <c r="P7" s="216" t="s">
        <v>37</v>
      </c>
    </row>
    <row r="8" ht="30" customHeight="1" spans="1:15">
      <c r="A8" s="38" t="s">
        <v>650</v>
      </c>
      <c r="B8" s="39">
        <v>6</v>
      </c>
      <c r="C8" s="40" t="s">
        <v>828</v>
      </c>
      <c r="D8" s="40">
        <v>1175.9581</v>
      </c>
      <c r="E8" s="40" t="s">
        <v>830</v>
      </c>
      <c r="F8" s="38">
        <v>1600</v>
      </c>
      <c r="G8" s="38">
        <v>300</v>
      </c>
      <c r="H8" s="149">
        <v>75.75</v>
      </c>
      <c r="I8" s="138">
        <v>4</v>
      </c>
      <c r="J8" s="138">
        <v>0</v>
      </c>
      <c r="K8" s="138"/>
      <c r="L8" s="138"/>
      <c r="M8" s="138">
        <f t="shared" si="0"/>
        <v>4</v>
      </c>
      <c r="N8" s="141"/>
      <c r="O8" s="110"/>
    </row>
    <row r="9" ht="30" customHeight="1" spans="1:16">
      <c r="A9" s="220" t="s">
        <v>650</v>
      </c>
      <c r="B9" s="221">
        <v>7</v>
      </c>
      <c r="C9" s="222" t="s">
        <v>1119</v>
      </c>
      <c r="D9" s="222">
        <v>1000</v>
      </c>
      <c r="E9" s="222" t="s">
        <v>1121</v>
      </c>
      <c r="F9" s="220">
        <v>1330</v>
      </c>
      <c r="G9" s="220">
        <v>260</v>
      </c>
      <c r="H9" s="223">
        <v>62.75</v>
      </c>
      <c r="I9" s="225">
        <f>1+1+O9</f>
        <v>3</v>
      </c>
      <c r="J9" s="225">
        <v>1</v>
      </c>
      <c r="K9" s="225"/>
      <c r="L9" s="225"/>
      <c r="M9" s="225">
        <f t="shared" si="0"/>
        <v>4</v>
      </c>
      <c r="N9" s="141"/>
      <c r="O9" s="226">
        <v>1</v>
      </c>
      <c r="P9" s="211" t="s">
        <v>2042</v>
      </c>
    </row>
    <row r="10" ht="30" customHeight="1" spans="1:15">
      <c r="A10" s="158" t="s">
        <v>650</v>
      </c>
      <c r="B10" s="116">
        <v>8</v>
      </c>
      <c r="C10" s="122" t="s">
        <v>1128</v>
      </c>
      <c r="D10" s="122">
        <v>5000</v>
      </c>
      <c r="E10" s="122" t="s">
        <v>1130</v>
      </c>
      <c r="F10" s="158">
        <v>1206.79</v>
      </c>
      <c r="G10" s="158">
        <v>200</v>
      </c>
      <c r="H10" s="151">
        <v>60</v>
      </c>
      <c r="I10" s="141">
        <v>1</v>
      </c>
      <c r="J10" s="141">
        <v>1</v>
      </c>
      <c r="K10" s="141"/>
      <c r="L10" s="141"/>
      <c r="M10" s="141">
        <f t="shared" si="0"/>
        <v>2</v>
      </c>
      <c r="N10" s="141"/>
      <c r="O10" s="110"/>
    </row>
    <row r="11" ht="30" customHeight="1" spans="1:15">
      <c r="A11" s="38" t="s">
        <v>650</v>
      </c>
      <c r="B11" s="39">
        <v>9</v>
      </c>
      <c r="C11" s="40" t="s">
        <v>1137</v>
      </c>
      <c r="D11" s="40">
        <v>636.3636</v>
      </c>
      <c r="E11" s="40" t="s">
        <v>1139</v>
      </c>
      <c r="F11" s="38">
        <v>1600</v>
      </c>
      <c r="G11" s="38">
        <v>300</v>
      </c>
      <c r="H11" s="149">
        <v>77.25</v>
      </c>
      <c r="I11" s="138">
        <v>3</v>
      </c>
      <c r="J11" s="138">
        <v>1</v>
      </c>
      <c r="K11" s="138"/>
      <c r="L11" s="138"/>
      <c r="M11" s="138">
        <f t="shared" si="0"/>
        <v>4</v>
      </c>
      <c r="N11" s="141"/>
      <c r="O11" s="110"/>
    </row>
    <row r="12" ht="30" customHeight="1" spans="1:15">
      <c r="A12" s="158" t="s">
        <v>650</v>
      </c>
      <c r="B12" s="116">
        <v>10</v>
      </c>
      <c r="C12" s="122" t="s">
        <v>1296</v>
      </c>
      <c r="D12" s="122" t="s">
        <v>1298</v>
      </c>
      <c r="E12" s="122" t="s">
        <v>1299</v>
      </c>
      <c r="F12" s="158">
        <v>1205</v>
      </c>
      <c r="G12" s="158">
        <v>240</v>
      </c>
      <c r="H12" s="151">
        <v>62</v>
      </c>
      <c r="I12" s="141">
        <v>2</v>
      </c>
      <c r="J12" s="141">
        <v>1</v>
      </c>
      <c r="K12" s="141"/>
      <c r="L12" s="141"/>
      <c r="M12" s="141">
        <f t="shared" si="0"/>
        <v>3</v>
      </c>
      <c r="N12" s="141"/>
      <c r="O12" s="110"/>
    </row>
    <row r="13" ht="30" customHeight="1" spans="1:16">
      <c r="A13" s="38" t="s">
        <v>650</v>
      </c>
      <c r="B13" s="39">
        <v>11</v>
      </c>
      <c r="C13" s="40" t="s">
        <v>1156</v>
      </c>
      <c r="D13" s="40" t="s">
        <v>1158</v>
      </c>
      <c r="E13" s="40" t="s">
        <v>1159</v>
      </c>
      <c r="F13" s="38">
        <v>2100</v>
      </c>
      <c r="G13" s="38">
        <v>300</v>
      </c>
      <c r="H13" s="149">
        <v>71</v>
      </c>
      <c r="I13" s="138">
        <f>3+O13</f>
        <v>4</v>
      </c>
      <c r="J13" s="138">
        <v>0</v>
      </c>
      <c r="K13" s="138"/>
      <c r="L13" s="138"/>
      <c r="M13" s="138">
        <f t="shared" si="0"/>
        <v>4</v>
      </c>
      <c r="N13" s="141"/>
      <c r="O13" s="215">
        <v>1</v>
      </c>
      <c r="P13" s="216" t="s">
        <v>40</v>
      </c>
    </row>
    <row r="14" ht="30" customHeight="1" spans="1:15">
      <c r="A14" s="38" t="s">
        <v>650</v>
      </c>
      <c r="B14" s="39">
        <v>12</v>
      </c>
      <c r="C14" s="40" t="s">
        <v>1166</v>
      </c>
      <c r="D14" s="40">
        <v>133000</v>
      </c>
      <c r="E14" s="40" t="s">
        <v>1168</v>
      </c>
      <c r="F14" s="38">
        <v>2432</v>
      </c>
      <c r="G14" s="38">
        <v>300</v>
      </c>
      <c r="H14" s="149">
        <v>78</v>
      </c>
      <c r="I14" s="138">
        <v>4</v>
      </c>
      <c r="J14" s="138">
        <v>1</v>
      </c>
      <c r="K14" s="138"/>
      <c r="L14" s="138"/>
      <c r="M14" s="138">
        <f t="shared" si="0"/>
        <v>5</v>
      </c>
      <c r="N14" s="141"/>
      <c r="O14" s="110"/>
    </row>
    <row r="15" ht="30" customHeight="1" spans="1:14">
      <c r="A15" s="38" t="s">
        <v>650</v>
      </c>
      <c r="B15" s="39">
        <v>13</v>
      </c>
      <c r="C15" s="40" t="s">
        <v>1175</v>
      </c>
      <c r="D15" s="40">
        <v>13892.66</v>
      </c>
      <c r="E15" s="40" t="s">
        <v>1177</v>
      </c>
      <c r="F15" s="38">
        <v>2500</v>
      </c>
      <c r="G15" s="38">
        <v>300</v>
      </c>
      <c r="H15" s="149">
        <v>71.25</v>
      </c>
      <c r="I15" s="138">
        <v>3</v>
      </c>
      <c r="J15" s="138">
        <v>1</v>
      </c>
      <c r="K15" s="138"/>
      <c r="L15" s="138"/>
      <c r="M15" s="138">
        <f t="shared" si="0"/>
        <v>4</v>
      </c>
      <c r="N15" s="141"/>
    </row>
    <row r="16" ht="30" customHeight="1" spans="1:15">
      <c r="A16" s="158" t="s">
        <v>650</v>
      </c>
      <c r="B16" s="116">
        <v>14</v>
      </c>
      <c r="C16" s="122" t="s">
        <v>1184</v>
      </c>
      <c r="D16" s="122">
        <v>6200</v>
      </c>
      <c r="E16" s="122" t="s">
        <v>1186</v>
      </c>
      <c r="F16" s="158">
        <v>2000</v>
      </c>
      <c r="G16" s="158">
        <v>300</v>
      </c>
      <c r="H16" s="151">
        <v>68.5</v>
      </c>
      <c r="I16" s="141">
        <v>2</v>
      </c>
      <c r="J16" s="141">
        <v>1</v>
      </c>
      <c r="K16" s="141"/>
      <c r="L16" s="141"/>
      <c r="M16" s="141">
        <f t="shared" si="0"/>
        <v>3</v>
      </c>
      <c r="N16" s="141"/>
      <c r="O16" s="110"/>
    </row>
    <row r="17" ht="30" customHeight="1" spans="1:14">
      <c r="A17" s="38" t="s">
        <v>650</v>
      </c>
      <c r="B17" s="39">
        <v>15</v>
      </c>
      <c r="C17" s="40" t="s">
        <v>1193</v>
      </c>
      <c r="D17" s="40">
        <v>8000</v>
      </c>
      <c r="E17" s="40" t="s">
        <v>1195</v>
      </c>
      <c r="F17" s="38">
        <v>1300</v>
      </c>
      <c r="G17" s="38">
        <v>260</v>
      </c>
      <c r="H17" s="149">
        <v>79.25</v>
      </c>
      <c r="I17" s="138">
        <v>4</v>
      </c>
      <c r="J17" s="138">
        <v>1</v>
      </c>
      <c r="K17" s="138"/>
      <c r="L17" s="138"/>
      <c r="M17" s="138">
        <f t="shared" si="0"/>
        <v>5</v>
      </c>
      <c r="N17" s="141"/>
    </row>
    <row r="18" ht="30" customHeight="1" spans="1:16">
      <c r="A18" s="220" t="s">
        <v>650</v>
      </c>
      <c r="B18" s="221">
        <v>16</v>
      </c>
      <c r="C18" s="222" t="s">
        <v>1202</v>
      </c>
      <c r="D18" s="222">
        <v>146000</v>
      </c>
      <c r="E18" s="222" t="s">
        <v>1204</v>
      </c>
      <c r="F18" s="220">
        <v>2067</v>
      </c>
      <c r="G18" s="220">
        <v>300</v>
      </c>
      <c r="H18" s="223">
        <v>66.75</v>
      </c>
      <c r="I18" s="225">
        <f>3+O18</f>
        <v>4</v>
      </c>
      <c r="J18" s="225">
        <v>0</v>
      </c>
      <c r="K18" s="225"/>
      <c r="L18" s="225"/>
      <c r="M18" s="225">
        <f t="shared" si="0"/>
        <v>4</v>
      </c>
      <c r="N18" s="141"/>
      <c r="O18" s="226">
        <v>1</v>
      </c>
      <c r="P18" s="216" t="s">
        <v>38</v>
      </c>
    </row>
    <row r="19" ht="30" customHeight="1" spans="1:14">
      <c r="A19" s="38" t="s">
        <v>650</v>
      </c>
      <c r="B19" s="39">
        <v>17</v>
      </c>
      <c r="C19" s="40" t="s">
        <v>1211</v>
      </c>
      <c r="D19" s="173">
        <v>334.959</v>
      </c>
      <c r="E19" s="40" t="s">
        <v>1213</v>
      </c>
      <c r="F19" s="38">
        <v>1850</v>
      </c>
      <c r="G19" s="38">
        <v>300</v>
      </c>
      <c r="H19" s="149">
        <v>71.75</v>
      </c>
      <c r="I19" s="138">
        <v>4</v>
      </c>
      <c r="J19" s="138">
        <v>1</v>
      </c>
      <c r="K19" s="138"/>
      <c r="L19" s="138"/>
      <c r="M19" s="138">
        <f t="shared" si="0"/>
        <v>5</v>
      </c>
      <c r="N19" s="141"/>
    </row>
    <row r="20" ht="30" customHeight="1" spans="1:16">
      <c r="A20" s="122" t="s">
        <v>650</v>
      </c>
      <c r="B20" s="116">
        <v>18</v>
      </c>
      <c r="C20" s="122" t="s">
        <v>1220</v>
      </c>
      <c r="D20" s="122" t="s">
        <v>1222</v>
      </c>
      <c r="E20" s="122" t="s">
        <v>1223</v>
      </c>
      <c r="F20" s="122">
        <v>1510</v>
      </c>
      <c r="G20" s="122">
        <v>200</v>
      </c>
      <c r="H20" s="151">
        <v>61</v>
      </c>
      <c r="I20" s="141">
        <v>1</v>
      </c>
      <c r="J20" s="141">
        <v>0</v>
      </c>
      <c r="K20" s="141"/>
      <c r="L20" s="141"/>
      <c r="M20" s="141">
        <f t="shared" si="0"/>
        <v>1</v>
      </c>
      <c r="N20" s="141"/>
      <c r="P20" s="211" t="s">
        <v>2042</v>
      </c>
    </row>
    <row r="21" ht="30" customHeight="1" spans="1:14">
      <c r="A21" s="43" t="s">
        <v>650</v>
      </c>
      <c r="B21" s="112">
        <v>19</v>
      </c>
      <c r="C21" s="43" t="s">
        <v>1230</v>
      </c>
      <c r="D21" s="133">
        <v>9000</v>
      </c>
      <c r="E21" s="43" t="s">
        <v>1232</v>
      </c>
      <c r="F21" s="43">
        <v>2000</v>
      </c>
      <c r="G21" s="43">
        <v>300</v>
      </c>
      <c r="H21" s="151">
        <v>56</v>
      </c>
      <c r="I21" s="141">
        <v>0</v>
      </c>
      <c r="J21" s="141">
        <v>1</v>
      </c>
      <c r="K21" s="141"/>
      <c r="L21" s="141"/>
      <c r="M21" s="141">
        <f t="shared" ref="M21:M22" si="1">L21+K21+J21+I21</f>
        <v>1</v>
      </c>
      <c r="N21" s="141"/>
    </row>
    <row r="22" ht="30" customHeight="1" spans="1:14">
      <c r="A22" s="43" t="s">
        <v>650</v>
      </c>
      <c r="B22" s="112">
        <v>20</v>
      </c>
      <c r="C22" s="43" t="s">
        <v>1239</v>
      </c>
      <c r="D22" s="43">
        <v>10000</v>
      </c>
      <c r="E22" s="43" t="s">
        <v>1241</v>
      </c>
      <c r="F22" s="43">
        <v>1518.6</v>
      </c>
      <c r="G22" s="43">
        <v>300</v>
      </c>
      <c r="H22" s="151">
        <v>58.25</v>
      </c>
      <c r="I22" s="141">
        <v>1</v>
      </c>
      <c r="J22" s="141">
        <v>1</v>
      </c>
      <c r="K22" s="141"/>
      <c r="L22" s="141"/>
      <c r="M22" s="141">
        <f t="shared" si="1"/>
        <v>2</v>
      </c>
      <c r="N22" s="141"/>
    </row>
  </sheetData>
  <autoFilter ref="A2:AI22">
    <sortState ref="A2:AI22">
      <sortCondition ref="B2"/>
    </sortState>
    <extLst/>
  </autoFilter>
  <conditionalFormatting sqref="C12">
    <cfRule type="duplicateValues" dxfId="5" priority="3"/>
  </conditionalFormatting>
  <conditionalFormatting sqref="C16">
    <cfRule type="duplicateValues" dxfId="5" priority="2"/>
  </conditionalFormatting>
  <conditionalFormatting sqref="C18">
    <cfRule type="duplicateValues" dxfId="5" priority="1"/>
  </conditionalFormatting>
  <conditionalFormatting sqref="C20">
    <cfRule type="duplicateValues" dxfId="5" priority="6"/>
  </conditionalFormatting>
  <conditionalFormatting sqref="C21">
    <cfRule type="duplicateValues" dxfId="5" priority="5"/>
  </conditionalFormatting>
  <conditionalFormatting sqref="C22">
    <cfRule type="duplicateValues" dxfId="5" priority="4"/>
  </conditionalFormatting>
  <conditionalFormatting sqref="C2:C4">
    <cfRule type="duplicateValues" dxfId="5" priority="12"/>
    <cfRule type="duplicateValues" dxfId="5" priority="11"/>
  </conditionalFormatting>
  <conditionalFormatting sqref="C5:C7">
    <cfRule type="duplicateValues" dxfId="5" priority="10"/>
  </conditionalFormatting>
  <conditionalFormatting sqref="C8:C11">
    <cfRule type="duplicateValues" dxfId="5" priority="9"/>
  </conditionalFormatting>
  <conditionalFormatting sqref="C13:C15">
    <cfRule type="duplicateValues" dxfId="5" priority="8"/>
  </conditionalFormatting>
  <conditionalFormatting sqref="C17 C19">
    <cfRule type="duplicateValues" dxfId="5" priority="7"/>
  </conditionalFormatting>
  <pageMargins left="0.699305555555556" right="0.699305555555556"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4"/>
  <sheetViews>
    <sheetView workbookViewId="0">
      <selection activeCell="E11" sqref="E11"/>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7.58333333333333" customWidth="1"/>
    <col min="14" max="14" width="7.58333333333333" style="110" customWidth="1"/>
    <col min="15" max="35" width="8.58333333333333"/>
    <col min="36" max="36" width="9" style="190"/>
    <col min="37" max="16384" width="9" style="110"/>
  </cols>
  <sheetData>
    <row r="2" ht="30" customHeight="1" spans="1:1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214" t="s">
        <v>2039</v>
      </c>
      <c r="O2" s="214" t="s">
        <v>2040</v>
      </c>
    </row>
    <row r="3" ht="30" customHeight="1" spans="1:14">
      <c r="A3" s="40" t="s">
        <v>260</v>
      </c>
      <c r="B3" s="39">
        <v>1</v>
      </c>
      <c r="C3" s="40" t="s">
        <v>1248</v>
      </c>
      <c r="D3" s="40">
        <v>10000</v>
      </c>
      <c r="E3" s="40" t="s">
        <v>1250</v>
      </c>
      <c r="F3" s="40">
        <v>1459</v>
      </c>
      <c r="G3" s="40">
        <v>280</v>
      </c>
      <c r="H3" s="149">
        <v>76.25</v>
      </c>
      <c r="I3" s="138">
        <v>4</v>
      </c>
      <c r="J3" s="138">
        <v>1</v>
      </c>
      <c r="K3" s="138"/>
      <c r="L3" s="138">
        <v>1</v>
      </c>
      <c r="M3" s="138">
        <v>6</v>
      </c>
      <c r="N3" s="218"/>
    </row>
    <row r="4" ht="30" customHeight="1" spans="1:14">
      <c r="A4" s="40" t="s">
        <v>260</v>
      </c>
      <c r="B4" s="40">
        <v>2</v>
      </c>
      <c r="C4" s="40" t="s">
        <v>261</v>
      </c>
      <c r="D4" s="185" t="s">
        <v>264</v>
      </c>
      <c r="E4" s="40" t="s">
        <v>265</v>
      </c>
      <c r="F4" s="186">
        <v>1380</v>
      </c>
      <c r="G4" s="40">
        <v>240</v>
      </c>
      <c r="H4" s="149">
        <v>80.25</v>
      </c>
      <c r="I4" s="138">
        <v>4</v>
      </c>
      <c r="J4" s="138">
        <v>1</v>
      </c>
      <c r="K4" s="138"/>
      <c r="L4" s="138">
        <v>1</v>
      </c>
      <c r="M4" s="138">
        <v>6</v>
      </c>
      <c r="N4" s="218"/>
    </row>
    <row r="5" ht="30" customHeight="1" spans="1:14">
      <c r="A5" s="40" t="s">
        <v>260</v>
      </c>
      <c r="B5" s="39">
        <v>3</v>
      </c>
      <c r="C5" s="40" t="s">
        <v>1266</v>
      </c>
      <c r="D5" s="40">
        <v>3000</v>
      </c>
      <c r="E5" s="40" t="s">
        <v>1269</v>
      </c>
      <c r="F5" s="40">
        <v>1600</v>
      </c>
      <c r="G5" s="40">
        <v>300</v>
      </c>
      <c r="H5" s="149">
        <v>67.25</v>
      </c>
      <c r="I5" s="138">
        <v>3</v>
      </c>
      <c r="J5" s="138">
        <v>1</v>
      </c>
      <c r="K5" s="138"/>
      <c r="L5" s="138">
        <v>1</v>
      </c>
      <c r="M5" s="138">
        <v>5</v>
      </c>
      <c r="N5" s="218"/>
    </row>
    <row r="6" ht="30" customHeight="1" spans="1:14">
      <c r="A6" s="40" t="s">
        <v>260</v>
      </c>
      <c r="B6" s="40">
        <v>4</v>
      </c>
      <c r="C6" s="40" t="s">
        <v>272</v>
      </c>
      <c r="D6" s="40">
        <v>68000</v>
      </c>
      <c r="E6" s="40" t="s">
        <v>274</v>
      </c>
      <c r="F6" s="40">
        <v>3522</v>
      </c>
      <c r="G6" s="127">
        <v>600</v>
      </c>
      <c r="H6" s="149">
        <v>82</v>
      </c>
      <c r="I6" s="138">
        <v>4</v>
      </c>
      <c r="J6" s="138"/>
      <c r="K6" s="138"/>
      <c r="L6" s="138"/>
      <c r="M6" s="138">
        <v>4</v>
      </c>
      <c r="N6" s="218"/>
    </row>
    <row r="7" ht="30" customHeight="1" spans="1:15">
      <c r="A7" s="158" t="s">
        <v>260</v>
      </c>
      <c r="B7" s="116">
        <v>5</v>
      </c>
      <c r="C7" s="122" t="s">
        <v>607</v>
      </c>
      <c r="D7" s="122">
        <v>1000</v>
      </c>
      <c r="E7" s="122" t="s">
        <v>609</v>
      </c>
      <c r="F7" s="217">
        <v>1228</v>
      </c>
      <c r="G7" s="166">
        <v>245.6</v>
      </c>
      <c r="H7" s="151">
        <v>56.75</v>
      </c>
      <c r="I7" s="141">
        <v>0</v>
      </c>
      <c r="J7" s="141">
        <v>1</v>
      </c>
      <c r="K7" s="141"/>
      <c r="L7" s="141"/>
      <c r="M7" s="141">
        <f>L7+K7+J7+I7</f>
        <v>1</v>
      </c>
      <c r="N7" s="218"/>
      <c r="O7" s="211" t="s">
        <v>2045</v>
      </c>
    </row>
    <row r="8" ht="30" customHeight="1" spans="1:14">
      <c r="A8" s="40" t="s">
        <v>260</v>
      </c>
      <c r="B8" s="39">
        <v>6</v>
      </c>
      <c r="C8" s="40" t="s">
        <v>345</v>
      </c>
      <c r="D8" s="40">
        <v>1190</v>
      </c>
      <c r="E8" s="40" t="s">
        <v>347</v>
      </c>
      <c r="F8" s="40">
        <v>1600</v>
      </c>
      <c r="G8" s="40">
        <v>300</v>
      </c>
      <c r="H8" s="149">
        <v>71.75</v>
      </c>
      <c r="I8" s="138">
        <v>3</v>
      </c>
      <c r="J8" s="138">
        <v>1</v>
      </c>
      <c r="K8" s="138"/>
      <c r="L8" s="138"/>
      <c r="M8" s="138">
        <v>4</v>
      </c>
      <c r="N8" s="218"/>
    </row>
    <row r="9" ht="30" customHeight="1" spans="1:14">
      <c r="A9" s="122" t="s">
        <v>260</v>
      </c>
      <c r="B9" s="116">
        <v>7</v>
      </c>
      <c r="C9" s="122" t="s">
        <v>1307</v>
      </c>
      <c r="D9" s="122">
        <v>4475500</v>
      </c>
      <c r="E9" s="122" t="s">
        <v>1310</v>
      </c>
      <c r="F9" s="122">
        <v>2000</v>
      </c>
      <c r="G9" s="122">
        <v>300</v>
      </c>
      <c r="H9" s="151">
        <v>62</v>
      </c>
      <c r="I9" s="141">
        <v>2</v>
      </c>
      <c r="J9" s="141">
        <v>1</v>
      </c>
      <c r="K9" s="141"/>
      <c r="L9" s="141"/>
      <c r="M9" s="141">
        <v>3</v>
      </c>
      <c r="N9" s="218"/>
    </row>
    <row r="10" ht="30" customHeight="1" spans="1:14">
      <c r="A10" s="122" t="s">
        <v>260</v>
      </c>
      <c r="B10" s="116">
        <v>8</v>
      </c>
      <c r="C10" s="122" t="s">
        <v>1317</v>
      </c>
      <c r="D10" s="122">
        <v>1000</v>
      </c>
      <c r="E10" s="122" t="s">
        <v>1319</v>
      </c>
      <c r="F10" s="122">
        <v>1200</v>
      </c>
      <c r="G10" s="122">
        <v>200</v>
      </c>
      <c r="H10" s="151">
        <v>61</v>
      </c>
      <c r="I10" s="141">
        <v>2</v>
      </c>
      <c r="J10" s="141">
        <v>1</v>
      </c>
      <c r="K10" s="141"/>
      <c r="L10" s="141"/>
      <c r="M10" s="141">
        <v>3</v>
      </c>
      <c r="N10" s="218"/>
    </row>
    <row r="11" ht="30" customHeight="1" spans="1:14">
      <c r="A11" s="40" t="s">
        <v>260</v>
      </c>
      <c r="B11" s="39">
        <v>9</v>
      </c>
      <c r="C11" s="40" t="s">
        <v>1326</v>
      </c>
      <c r="D11" s="40">
        <v>35000</v>
      </c>
      <c r="E11" s="40" t="s">
        <v>1329</v>
      </c>
      <c r="F11" s="40">
        <v>1800</v>
      </c>
      <c r="G11" s="40">
        <v>300</v>
      </c>
      <c r="H11" s="149">
        <v>81</v>
      </c>
      <c r="I11" s="138">
        <v>4</v>
      </c>
      <c r="J11" s="138">
        <v>0</v>
      </c>
      <c r="K11" s="138"/>
      <c r="L11" s="138"/>
      <c r="M11" s="138">
        <v>4</v>
      </c>
      <c r="N11" s="218"/>
    </row>
    <row r="12" ht="30" customHeight="1" spans="1:14">
      <c r="A12" s="122" t="s">
        <v>260</v>
      </c>
      <c r="B12" s="116">
        <v>10</v>
      </c>
      <c r="C12" s="122" t="s">
        <v>1335</v>
      </c>
      <c r="D12" s="122">
        <v>5185</v>
      </c>
      <c r="E12" s="122" t="s">
        <v>1338</v>
      </c>
      <c r="F12" s="122">
        <v>1204</v>
      </c>
      <c r="G12" s="122">
        <v>240</v>
      </c>
      <c r="H12" s="151">
        <v>58.5</v>
      </c>
      <c r="I12" s="141">
        <v>1</v>
      </c>
      <c r="J12" s="141">
        <v>1</v>
      </c>
      <c r="K12" s="141"/>
      <c r="L12" s="141"/>
      <c r="M12" s="141">
        <v>2</v>
      </c>
      <c r="N12" s="218"/>
    </row>
    <row r="13" ht="30" customHeight="1" spans="1:14">
      <c r="A13" s="122" t="s">
        <v>260</v>
      </c>
      <c r="B13" s="116">
        <v>11</v>
      </c>
      <c r="C13" s="122" t="s">
        <v>394</v>
      </c>
      <c r="D13" s="122">
        <v>10000</v>
      </c>
      <c r="E13" s="122" t="s">
        <v>396</v>
      </c>
      <c r="F13" s="122">
        <v>1550</v>
      </c>
      <c r="G13" s="122">
        <v>300</v>
      </c>
      <c r="H13" s="151">
        <v>58</v>
      </c>
      <c r="I13" s="141">
        <v>1</v>
      </c>
      <c r="J13" s="141">
        <v>1</v>
      </c>
      <c r="K13" s="141"/>
      <c r="L13" s="141">
        <v>1</v>
      </c>
      <c r="M13" s="141">
        <v>3</v>
      </c>
      <c r="N13" s="218"/>
    </row>
    <row r="14" ht="30" customHeight="1" spans="1:15">
      <c r="A14" s="40" t="s">
        <v>260</v>
      </c>
      <c r="B14" s="39">
        <v>12</v>
      </c>
      <c r="C14" s="40" t="s">
        <v>1356</v>
      </c>
      <c r="D14" s="40">
        <v>2457.1429</v>
      </c>
      <c r="E14" s="40" t="s">
        <v>1358</v>
      </c>
      <c r="F14" s="40">
        <v>1880</v>
      </c>
      <c r="G14" s="40">
        <v>300</v>
      </c>
      <c r="H14" s="149">
        <v>62.25</v>
      </c>
      <c r="I14" s="138">
        <f>1+N14</f>
        <v>2</v>
      </c>
      <c r="J14" s="138">
        <v>1</v>
      </c>
      <c r="K14" s="138"/>
      <c r="L14" s="138">
        <v>1</v>
      </c>
      <c r="M14" s="138">
        <v>3</v>
      </c>
      <c r="N14" s="218">
        <v>1</v>
      </c>
      <c r="O14" s="216" t="s">
        <v>36</v>
      </c>
    </row>
  </sheetData>
  <autoFilter ref="A2:AJ14">
    <sortState ref="A2:AJ14">
      <sortCondition ref="B2"/>
    </sortState>
    <extLst/>
  </autoFilter>
  <conditionalFormatting sqref="C4">
    <cfRule type="duplicateValues" dxfId="5" priority="6"/>
  </conditionalFormatting>
  <conditionalFormatting sqref="C14">
    <cfRule type="duplicateValues" dxfId="5" priority="1"/>
  </conditionalFormatting>
  <conditionalFormatting sqref="C2:C3">
    <cfRule type="duplicateValues" dxfId="5" priority="8"/>
    <cfRule type="duplicateValues" dxfId="5" priority="7"/>
  </conditionalFormatting>
  <conditionalFormatting sqref="C5:C7">
    <cfRule type="duplicateValues" dxfId="5" priority="5"/>
  </conditionalFormatting>
  <conditionalFormatting sqref="C8:C9">
    <cfRule type="duplicateValues" dxfId="5" priority="4"/>
  </conditionalFormatting>
  <conditionalFormatting sqref="C10:C11">
    <cfRule type="duplicateValues" dxfId="5" priority="3"/>
  </conditionalFormatting>
  <conditionalFormatting sqref="C12:C13">
    <cfRule type="duplicateValues" dxfId="5" priority="2"/>
  </conditionalFormatting>
  <pageMargins left="0.699305555555556" right="0.699305555555556"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14"/>
  <sheetViews>
    <sheetView workbookViewId="0">
      <selection activeCell="E11" sqref="E11"/>
    </sheetView>
  </sheetViews>
  <sheetFormatPr defaultColWidth="9" defaultRowHeight="20.15" customHeight="1"/>
  <cols>
    <col min="1" max="2" width="8.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8.58333333333333" customWidth="1"/>
    <col min="14" max="34" width="8.58333333333333"/>
    <col min="35" max="35" width="9" style="190"/>
    <col min="36" max="16384" width="9" style="110"/>
  </cols>
  <sheetData>
    <row r="2" ht="30" customHeight="1" spans="1:13">
      <c r="A2" s="21" t="s">
        <v>47</v>
      </c>
      <c r="B2" s="21" t="s">
        <v>48</v>
      </c>
      <c r="C2" s="21" t="s">
        <v>52</v>
      </c>
      <c r="D2" s="21" t="s">
        <v>55</v>
      </c>
      <c r="E2" s="21" t="s">
        <v>56</v>
      </c>
      <c r="F2" s="21" t="s">
        <v>58</v>
      </c>
      <c r="G2" s="21" t="s">
        <v>59</v>
      </c>
      <c r="H2" s="148" t="s">
        <v>1753</v>
      </c>
      <c r="I2" s="148" t="s">
        <v>1754</v>
      </c>
      <c r="J2" s="153" t="s">
        <v>1755</v>
      </c>
      <c r="K2" s="153" t="s">
        <v>1756</v>
      </c>
      <c r="L2" s="153" t="s">
        <v>1757</v>
      </c>
      <c r="M2" s="153" t="s">
        <v>1758</v>
      </c>
    </row>
    <row r="3" ht="30" customHeight="1" spans="1:13">
      <c r="A3" s="40" t="s">
        <v>404</v>
      </c>
      <c r="B3" s="39">
        <v>1</v>
      </c>
      <c r="C3" s="40" t="s">
        <v>1366</v>
      </c>
      <c r="D3" s="40">
        <v>5301.4361</v>
      </c>
      <c r="E3" s="40" t="s">
        <v>1368</v>
      </c>
      <c r="F3" s="40">
        <v>1800</v>
      </c>
      <c r="G3" s="40">
        <v>300</v>
      </c>
      <c r="H3" s="149">
        <v>76.5</v>
      </c>
      <c r="I3" s="138">
        <v>3</v>
      </c>
      <c r="J3" s="138">
        <v>0</v>
      </c>
      <c r="K3" s="138"/>
      <c r="L3" s="138">
        <v>1</v>
      </c>
      <c r="M3" s="138">
        <f>L3+K3+J3+I3</f>
        <v>4</v>
      </c>
    </row>
    <row r="4" ht="30" customHeight="1" spans="1:13">
      <c r="A4" s="40" t="s">
        <v>404</v>
      </c>
      <c r="B4" s="39">
        <v>2</v>
      </c>
      <c r="C4" s="40" t="s">
        <v>405</v>
      </c>
      <c r="D4" s="40">
        <v>1000</v>
      </c>
      <c r="E4" s="40" t="s">
        <v>407</v>
      </c>
      <c r="F4" s="40">
        <v>1284</v>
      </c>
      <c r="G4" s="40">
        <v>240</v>
      </c>
      <c r="H4" s="149">
        <v>62.75</v>
      </c>
      <c r="I4" s="138">
        <v>2</v>
      </c>
      <c r="J4" s="138">
        <v>1</v>
      </c>
      <c r="K4" s="138"/>
      <c r="L4" s="138">
        <v>1</v>
      </c>
      <c r="M4" s="138">
        <f t="shared" ref="M4:M14" si="0">L4+K4+J4+I4</f>
        <v>4</v>
      </c>
    </row>
    <row r="5" ht="30" customHeight="1" spans="1:13">
      <c r="A5" s="40" t="s">
        <v>404</v>
      </c>
      <c r="B5" s="39">
        <v>3</v>
      </c>
      <c r="C5" s="40" t="s">
        <v>1385</v>
      </c>
      <c r="D5" s="40">
        <v>115264</v>
      </c>
      <c r="E5" s="40" t="s">
        <v>1387</v>
      </c>
      <c r="F5" s="40">
        <v>1800</v>
      </c>
      <c r="G5" s="40">
        <v>300</v>
      </c>
      <c r="H5" s="149">
        <v>81</v>
      </c>
      <c r="I5" s="138">
        <v>4</v>
      </c>
      <c r="J5" s="138">
        <v>0</v>
      </c>
      <c r="K5" s="138"/>
      <c r="L5" s="138">
        <v>1</v>
      </c>
      <c r="M5" s="138">
        <f t="shared" si="0"/>
        <v>5</v>
      </c>
    </row>
    <row r="6" ht="30" customHeight="1" spans="1:13">
      <c r="A6" s="122" t="s">
        <v>404</v>
      </c>
      <c r="B6" s="116">
        <v>4</v>
      </c>
      <c r="C6" s="122" t="s">
        <v>1394</v>
      </c>
      <c r="D6" s="122">
        <v>9479.4232</v>
      </c>
      <c r="E6" s="122" t="s">
        <v>1396</v>
      </c>
      <c r="F6" s="122">
        <v>1200</v>
      </c>
      <c r="G6" s="122">
        <v>200</v>
      </c>
      <c r="H6" s="151">
        <v>61.25</v>
      </c>
      <c r="I6" s="141">
        <v>2</v>
      </c>
      <c r="J6" s="141">
        <v>1</v>
      </c>
      <c r="K6" s="141"/>
      <c r="L6" s="141"/>
      <c r="M6" s="141">
        <f t="shared" si="0"/>
        <v>3</v>
      </c>
    </row>
    <row r="7" ht="30" customHeight="1" spans="1:13">
      <c r="A7" s="43" t="s">
        <v>404</v>
      </c>
      <c r="B7" s="112">
        <v>5</v>
      </c>
      <c r="C7" s="43" t="s">
        <v>1404</v>
      </c>
      <c r="D7" s="43">
        <v>6400</v>
      </c>
      <c r="E7" s="43" t="s">
        <v>1406</v>
      </c>
      <c r="F7" s="43">
        <v>1200</v>
      </c>
      <c r="G7" s="43">
        <v>200</v>
      </c>
      <c r="H7" s="151">
        <v>58</v>
      </c>
      <c r="I7" s="141">
        <v>2</v>
      </c>
      <c r="J7" s="141">
        <v>0</v>
      </c>
      <c r="K7" s="141"/>
      <c r="L7" s="141"/>
      <c r="M7" s="141">
        <f t="shared" si="0"/>
        <v>2</v>
      </c>
    </row>
    <row r="8" ht="30" customHeight="1" spans="1:13">
      <c r="A8" s="40" t="s">
        <v>404</v>
      </c>
      <c r="B8" s="39">
        <v>6</v>
      </c>
      <c r="C8" s="40" t="s">
        <v>1413</v>
      </c>
      <c r="D8" s="40">
        <v>2040.8163</v>
      </c>
      <c r="E8" s="40" t="s">
        <v>1415</v>
      </c>
      <c r="F8" s="127">
        <v>3101</v>
      </c>
      <c r="G8" s="40">
        <v>300</v>
      </c>
      <c r="H8" s="149">
        <v>71</v>
      </c>
      <c r="I8" s="138">
        <v>3</v>
      </c>
      <c r="J8" s="138">
        <v>1</v>
      </c>
      <c r="K8" s="138"/>
      <c r="L8" s="138"/>
      <c r="M8" s="138">
        <f t="shared" si="0"/>
        <v>4</v>
      </c>
    </row>
    <row r="9" ht="30" customHeight="1" spans="1:13">
      <c r="A9" s="40" t="s">
        <v>404</v>
      </c>
      <c r="B9" s="39">
        <v>7</v>
      </c>
      <c r="C9" s="40" t="s">
        <v>413</v>
      </c>
      <c r="D9" s="40">
        <v>48640.5</v>
      </c>
      <c r="E9" s="40" t="s">
        <v>415</v>
      </c>
      <c r="F9" s="40">
        <v>1268</v>
      </c>
      <c r="G9" s="40">
        <v>253.6</v>
      </c>
      <c r="H9" s="149">
        <v>72</v>
      </c>
      <c r="I9" s="138">
        <v>3</v>
      </c>
      <c r="J9" s="138">
        <v>1</v>
      </c>
      <c r="K9" s="138"/>
      <c r="L9" s="138"/>
      <c r="M9" s="138">
        <f t="shared" si="0"/>
        <v>4</v>
      </c>
    </row>
    <row r="10" ht="30" customHeight="1" spans="1:13">
      <c r="A10" s="40" t="s">
        <v>404</v>
      </c>
      <c r="B10" s="39">
        <v>8</v>
      </c>
      <c r="C10" s="40" t="s">
        <v>1431</v>
      </c>
      <c r="D10" s="40">
        <v>3780.86</v>
      </c>
      <c r="E10" s="40" t="s">
        <v>1433</v>
      </c>
      <c r="F10" s="40">
        <v>1550</v>
      </c>
      <c r="G10" s="40">
        <v>300</v>
      </c>
      <c r="H10" s="149">
        <v>74.75</v>
      </c>
      <c r="I10" s="138">
        <v>4</v>
      </c>
      <c r="J10" s="138">
        <v>1</v>
      </c>
      <c r="K10" s="138"/>
      <c r="L10" s="138"/>
      <c r="M10" s="138">
        <f t="shared" si="0"/>
        <v>5</v>
      </c>
    </row>
    <row r="11" ht="30" customHeight="1" spans="1:13">
      <c r="A11" s="40" t="s">
        <v>404</v>
      </c>
      <c r="B11" s="39">
        <v>9</v>
      </c>
      <c r="C11" s="40" t="s">
        <v>589</v>
      </c>
      <c r="D11" s="40">
        <v>10000</v>
      </c>
      <c r="E11" s="40" t="s">
        <v>591</v>
      </c>
      <c r="F11" s="40">
        <v>3600</v>
      </c>
      <c r="G11" s="40">
        <v>600</v>
      </c>
      <c r="H11" s="149">
        <v>72.75</v>
      </c>
      <c r="I11" s="138">
        <v>3</v>
      </c>
      <c r="J11" s="138">
        <v>1</v>
      </c>
      <c r="K11" s="138"/>
      <c r="L11" s="138"/>
      <c r="M11" s="138">
        <f t="shared" si="0"/>
        <v>4</v>
      </c>
    </row>
    <row r="12" ht="30" customHeight="1" spans="1:13">
      <c r="A12" s="40" t="s">
        <v>404</v>
      </c>
      <c r="B12" s="39">
        <v>10</v>
      </c>
      <c r="C12" s="40" t="s">
        <v>1450</v>
      </c>
      <c r="D12" s="40">
        <v>1000</v>
      </c>
      <c r="E12" s="40" t="s">
        <v>1452</v>
      </c>
      <c r="F12" s="40">
        <v>1300</v>
      </c>
      <c r="G12" s="40">
        <v>260</v>
      </c>
      <c r="H12" s="149">
        <v>75.25</v>
      </c>
      <c r="I12" s="138">
        <v>4</v>
      </c>
      <c r="J12" s="138">
        <v>1</v>
      </c>
      <c r="K12" s="138"/>
      <c r="L12" s="138"/>
      <c r="M12" s="138">
        <f t="shared" si="0"/>
        <v>5</v>
      </c>
    </row>
    <row r="13" ht="30" customHeight="1" spans="1:13">
      <c r="A13" s="122" t="s">
        <v>404</v>
      </c>
      <c r="B13" s="122">
        <v>11</v>
      </c>
      <c r="C13" s="122" t="s">
        <v>1733</v>
      </c>
      <c r="D13" s="122">
        <v>1882.54</v>
      </c>
      <c r="E13" s="122" t="s">
        <v>1735</v>
      </c>
      <c r="F13" s="122">
        <v>1319</v>
      </c>
      <c r="G13" s="122">
        <v>200</v>
      </c>
      <c r="H13" s="151">
        <v>50</v>
      </c>
      <c r="I13" s="141">
        <v>0</v>
      </c>
      <c r="J13" s="141">
        <v>1</v>
      </c>
      <c r="K13" s="141"/>
      <c r="L13" s="141"/>
      <c r="M13" s="141">
        <f t="shared" si="0"/>
        <v>1</v>
      </c>
    </row>
    <row r="14" ht="30" customHeight="1" spans="1:13">
      <c r="A14" s="43" t="s">
        <v>404</v>
      </c>
      <c r="B14" s="112">
        <v>12</v>
      </c>
      <c r="C14" s="43" t="s">
        <v>719</v>
      </c>
      <c r="D14" s="43">
        <v>2301.0947</v>
      </c>
      <c r="E14" s="43" t="s">
        <v>721</v>
      </c>
      <c r="F14" s="43">
        <v>1500</v>
      </c>
      <c r="G14" s="43">
        <v>200</v>
      </c>
      <c r="H14" s="151">
        <v>61.75</v>
      </c>
      <c r="I14" s="141">
        <v>1</v>
      </c>
      <c r="J14" s="141">
        <v>1</v>
      </c>
      <c r="K14" s="141"/>
      <c r="L14" s="141"/>
      <c r="M14" s="141">
        <f t="shared" si="0"/>
        <v>2</v>
      </c>
    </row>
  </sheetData>
  <autoFilter ref="A2:AI14">
    <sortState ref="A2:AI14">
      <sortCondition ref="B2"/>
    </sortState>
    <extLst/>
  </autoFilter>
  <conditionalFormatting sqref="C7">
    <cfRule type="duplicateValues" dxfId="5" priority="7"/>
  </conditionalFormatting>
  <conditionalFormatting sqref="C8">
    <cfRule type="duplicateValues" dxfId="5" priority="6"/>
  </conditionalFormatting>
  <conditionalFormatting sqref="C9">
    <cfRule type="duplicateValues" dxfId="5" priority="5"/>
  </conditionalFormatting>
  <conditionalFormatting sqref="C10">
    <cfRule type="duplicateValues" dxfId="5" priority="4"/>
  </conditionalFormatting>
  <conditionalFormatting sqref="C11">
    <cfRule type="duplicateValues" dxfId="5" priority="3"/>
  </conditionalFormatting>
  <conditionalFormatting sqref="C14">
    <cfRule type="duplicateValues" dxfId="5" priority="1"/>
  </conditionalFormatting>
  <conditionalFormatting sqref="C2:C4">
    <cfRule type="duplicateValues" dxfId="5" priority="10"/>
    <cfRule type="duplicateValues" dxfId="5" priority="9"/>
  </conditionalFormatting>
  <conditionalFormatting sqref="C5:C6">
    <cfRule type="duplicateValues" dxfId="5" priority="8"/>
  </conditionalFormatting>
  <conditionalFormatting sqref="C12:C13">
    <cfRule type="duplicateValues" dxfId="5" priority="2"/>
  </conditionalFormatting>
  <pageMargins left="0.699305555555556" right="0.699305555555556"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2"/>
  <sheetViews>
    <sheetView workbookViewId="0">
      <selection activeCell="E11" sqref="E11"/>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7.58333333333333" customWidth="1"/>
    <col min="14" max="34" width="8.58333333333333"/>
    <col min="35" max="35" width="9" style="190"/>
    <col min="36" max="16384" width="9" style="110"/>
  </cols>
  <sheetData>
    <row r="2" ht="30" customHeight="1" spans="1:1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214" t="s">
        <v>2039</v>
      </c>
      <c r="O2" s="214" t="s">
        <v>2040</v>
      </c>
    </row>
    <row r="3" ht="30" customHeight="1" spans="1:13">
      <c r="A3" s="43" t="s">
        <v>739</v>
      </c>
      <c r="B3" s="43" t="s">
        <v>73</v>
      </c>
      <c r="C3" s="43" t="s">
        <v>1479</v>
      </c>
      <c r="D3" s="43">
        <v>30000</v>
      </c>
      <c r="E3" s="43" t="s">
        <v>1481</v>
      </c>
      <c r="F3" s="43">
        <v>1351</v>
      </c>
      <c r="G3" s="43">
        <v>270</v>
      </c>
      <c r="H3" s="151">
        <v>51.25</v>
      </c>
      <c r="I3" s="141">
        <v>0</v>
      </c>
      <c r="J3" s="141">
        <v>1</v>
      </c>
      <c r="K3" s="141"/>
      <c r="L3" s="141">
        <v>1</v>
      </c>
      <c r="M3" s="141">
        <f>L3+K3+J3+I3</f>
        <v>2</v>
      </c>
    </row>
    <row r="4" ht="30" customHeight="1" spans="1:13">
      <c r="A4" s="40" t="s">
        <v>739</v>
      </c>
      <c r="B4" s="40" t="s">
        <v>507</v>
      </c>
      <c r="C4" s="40" t="s">
        <v>1488</v>
      </c>
      <c r="D4" s="40">
        <v>1153.1252</v>
      </c>
      <c r="E4" s="40" t="s">
        <v>1490</v>
      </c>
      <c r="F4" s="40">
        <v>1115</v>
      </c>
      <c r="G4" s="40">
        <v>223</v>
      </c>
      <c r="H4" s="149">
        <v>78.25</v>
      </c>
      <c r="I4" s="138">
        <v>4</v>
      </c>
      <c r="J4" s="138">
        <v>1</v>
      </c>
      <c r="K4" s="138"/>
      <c r="L4" s="138">
        <v>1</v>
      </c>
      <c r="M4" s="138">
        <f t="shared" ref="M4:M12" si="0">L4+K4+J4+I4</f>
        <v>6</v>
      </c>
    </row>
    <row r="5" ht="30" customHeight="1" spans="1:13">
      <c r="A5" s="43" t="s">
        <v>739</v>
      </c>
      <c r="B5" s="43" t="s">
        <v>322</v>
      </c>
      <c r="C5" s="43" t="s">
        <v>1497</v>
      </c>
      <c r="D5" s="43">
        <v>30000</v>
      </c>
      <c r="E5" s="43" t="s">
        <v>1500</v>
      </c>
      <c r="F5" s="43">
        <v>1590</v>
      </c>
      <c r="G5" s="43">
        <v>300</v>
      </c>
      <c r="H5" s="151">
        <v>56.5</v>
      </c>
      <c r="I5" s="141">
        <v>0</v>
      </c>
      <c r="J5" s="141">
        <v>1</v>
      </c>
      <c r="K5" s="141"/>
      <c r="L5" s="141">
        <v>1</v>
      </c>
      <c r="M5" s="141">
        <f t="shared" si="0"/>
        <v>2</v>
      </c>
    </row>
    <row r="6" ht="30" customHeight="1" spans="1:15">
      <c r="A6" s="40" t="s">
        <v>739</v>
      </c>
      <c r="B6" s="40" t="s">
        <v>333</v>
      </c>
      <c r="C6" s="40" t="s">
        <v>1507</v>
      </c>
      <c r="D6" s="40">
        <v>43560</v>
      </c>
      <c r="E6" s="40" t="s">
        <v>1510</v>
      </c>
      <c r="F6" s="40">
        <v>1588</v>
      </c>
      <c r="G6" s="40">
        <v>300</v>
      </c>
      <c r="H6" s="149">
        <v>68</v>
      </c>
      <c r="I6" s="138">
        <f>3+N6</f>
        <v>4</v>
      </c>
      <c r="J6" s="138">
        <v>0</v>
      </c>
      <c r="K6" s="138"/>
      <c r="L6" s="138"/>
      <c r="M6" s="138">
        <f t="shared" si="0"/>
        <v>4</v>
      </c>
      <c r="N6" s="215">
        <v>1</v>
      </c>
      <c r="O6" s="216" t="s">
        <v>38</v>
      </c>
    </row>
    <row r="7" ht="30" customHeight="1" spans="1:13">
      <c r="A7" s="43" t="s">
        <v>739</v>
      </c>
      <c r="B7" s="43" t="s">
        <v>292</v>
      </c>
      <c r="C7" s="43" t="s">
        <v>1519</v>
      </c>
      <c r="D7" s="43" t="s">
        <v>1521</v>
      </c>
      <c r="E7" s="43" t="s">
        <v>1522</v>
      </c>
      <c r="F7" s="43">
        <v>1804</v>
      </c>
      <c r="G7" s="43">
        <v>300</v>
      </c>
      <c r="H7" s="210">
        <v>62.75</v>
      </c>
      <c r="I7" s="213">
        <v>1</v>
      </c>
      <c r="J7" s="213">
        <v>1</v>
      </c>
      <c r="K7" s="213"/>
      <c r="L7" s="213"/>
      <c r="M7" s="141">
        <f t="shared" si="0"/>
        <v>2</v>
      </c>
    </row>
    <row r="8" ht="30" customHeight="1" spans="1:13">
      <c r="A8" s="43" t="s">
        <v>739</v>
      </c>
      <c r="B8" s="43" t="s">
        <v>216</v>
      </c>
      <c r="C8" s="43" t="s">
        <v>1529</v>
      </c>
      <c r="D8" s="43">
        <v>172802.91</v>
      </c>
      <c r="E8" s="43" t="s">
        <v>1531</v>
      </c>
      <c r="F8" s="43">
        <v>1247</v>
      </c>
      <c r="G8" s="43">
        <v>400</v>
      </c>
      <c r="H8" s="151">
        <v>59.5</v>
      </c>
      <c r="I8" s="141">
        <v>1</v>
      </c>
      <c r="J8" s="141">
        <v>1</v>
      </c>
      <c r="K8" s="141"/>
      <c r="L8" s="141"/>
      <c r="M8" s="141">
        <f t="shared" si="0"/>
        <v>2</v>
      </c>
    </row>
    <row r="9" ht="30" customHeight="1" spans="1:13">
      <c r="A9" s="43" t="s">
        <v>739</v>
      </c>
      <c r="B9" s="43" t="s">
        <v>364</v>
      </c>
      <c r="C9" s="43" t="s">
        <v>1538</v>
      </c>
      <c r="D9" s="43">
        <v>6390</v>
      </c>
      <c r="E9" s="43" t="s">
        <v>1540</v>
      </c>
      <c r="F9" s="43">
        <v>1800</v>
      </c>
      <c r="G9" s="43">
        <v>360</v>
      </c>
      <c r="H9" s="151">
        <v>58</v>
      </c>
      <c r="I9" s="141">
        <v>1</v>
      </c>
      <c r="J9" s="141">
        <v>0</v>
      </c>
      <c r="K9" s="141"/>
      <c r="L9" s="141"/>
      <c r="M9" s="141">
        <f t="shared" si="0"/>
        <v>1</v>
      </c>
    </row>
    <row r="10" ht="30" customHeight="1" spans="1:13">
      <c r="A10" s="122" t="s">
        <v>739</v>
      </c>
      <c r="B10" s="122" t="s">
        <v>374</v>
      </c>
      <c r="C10" s="122" t="s">
        <v>1546</v>
      </c>
      <c r="D10" s="122">
        <v>4742.5</v>
      </c>
      <c r="E10" s="122" t="s">
        <v>1548</v>
      </c>
      <c r="F10" s="122">
        <v>1200</v>
      </c>
      <c r="G10" s="217">
        <v>240</v>
      </c>
      <c r="H10" s="151">
        <v>50.5</v>
      </c>
      <c r="I10" s="141">
        <v>0</v>
      </c>
      <c r="J10" s="141">
        <v>1</v>
      </c>
      <c r="K10" s="141"/>
      <c r="L10" s="141"/>
      <c r="M10" s="141">
        <f t="shared" si="0"/>
        <v>1</v>
      </c>
    </row>
    <row r="11" ht="30" customHeight="1" spans="1:13">
      <c r="A11" s="43" t="s">
        <v>739</v>
      </c>
      <c r="B11" s="43" t="s">
        <v>383</v>
      </c>
      <c r="C11" s="43" t="s">
        <v>1555</v>
      </c>
      <c r="D11" s="43">
        <v>1434.8024</v>
      </c>
      <c r="E11" s="43" t="s">
        <v>1558</v>
      </c>
      <c r="F11" s="43">
        <v>1200</v>
      </c>
      <c r="G11" s="43">
        <v>200</v>
      </c>
      <c r="H11" s="151">
        <v>59</v>
      </c>
      <c r="I11" s="141">
        <v>1</v>
      </c>
      <c r="J11" s="141">
        <v>0</v>
      </c>
      <c r="K11" s="141"/>
      <c r="L11" s="141"/>
      <c r="M11" s="141">
        <f t="shared" si="0"/>
        <v>1</v>
      </c>
    </row>
    <row r="12" ht="30" customHeight="1" spans="1:13">
      <c r="A12" s="43" t="s">
        <v>739</v>
      </c>
      <c r="B12" s="43" t="s">
        <v>307</v>
      </c>
      <c r="C12" s="43" t="s">
        <v>740</v>
      </c>
      <c r="D12" s="43">
        <v>19600</v>
      </c>
      <c r="E12" s="43" t="s">
        <v>743</v>
      </c>
      <c r="F12" s="43">
        <v>1200</v>
      </c>
      <c r="G12" s="43">
        <v>300</v>
      </c>
      <c r="H12" s="151">
        <v>53</v>
      </c>
      <c r="I12" s="141">
        <v>0</v>
      </c>
      <c r="J12" s="141">
        <v>0</v>
      </c>
      <c r="K12" s="141"/>
      <c r="L12" s="141"/>
      <c r="M12" s="141">
        <f t="shared" si="0"/>
        <v>0</v>
      </c>
    </row>
  </sheetData>
  <autoFilter ref="A2:AI12">
    <sortState ref="A2:AI12">
      <sortCondition ref="B2"/>
    </sortState>
    <extLst/>
  </autoFilter>
  <conditionalFormatting sqref="C4">
    <cfRule type="duplicateValues" dxfId="5" priority="4"/>
  </conditionalFormatting>
  <conditionalFormatting sqref="C5">
    <cfRule type="duplicateValues" dxfId="5" priority="3"/>
  </conditionalFormatting>
  <conditionalFormatting sqref="C6">
    <cfRule type="duplicateValues" dxfId="5" priority="2"/>
  </conditionalFormatting>
  <conditionalFormatting sqref="C12">
    <cfRule type="duplicateValues" dxfId="5" priority="5"/>
  </conditionalFormatting>
  <conditionalFormatting sqref="C2:C3">
    <cfRule type="duplicateValues" dxfId="5" priority="7"/>
    <cfRule type="duplicateValues" dxfId="5" priority="6"/>
  </conditionalFormatting>
  <conditionalFormatting sqref="C7:C11">
    <cfRule type="duplicateValues" dxfId="5" priority="1"/>
  </conditionalFormatting>
  <pageMargins left="0.699305555555556" right="0.699305555555556"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H16"/>
  <sheetViews>
    <sheetView workbookViewId="0">
      <selection activeCell="E11" sqref="E11"/>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7.58333333333333" customWidth="1"/>
    <col min="14" max="34" width="8.58333333333333"/>
    <col min="35" max="35" width="9" style="190"/>
    <col min="36" max="16384" width="9" style="110"/>
  </cols>
  <sheetData>
    <row r="2" ht="30" customHeight="1" spans="1:1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214" t="s">
        <v>2039</v>
      </c>
      <c r="O2" s="214" t="s">
        <v>2040</v>
      </c>
    </row>
    <row r="3" ht="30" customHeight="1" spans="1:13">
      <c r="A3" s="38" t="s">
        <v>546</v>
      </c>
      <c r="B3" s="39">
        <v>1</v>
      </c>
      <c r="C3" s="40" t="s">
        <v>547</v>
      </c>
      <c r="D3" s="177">
        <v>7624.896</v>
      </c>
      <c r="E3" s="40" t="s">
        <v>549</v>
      </c>
      <c r="F3" s="38">
        <v>1600</v>
      </c>
      <c r="G3" s="126">
        <v>240</v>
      </c>
      <c r="H3" s="149">
        <v>69</v>
      </c>
      <c r="I3" s="138">
        <v>2</v>
      </c>
      <c r="J3" s="138">
        <v>1</v>
      </c>
      <c r="K3" s="138"/>
      <c r="L3" s="138">
        <v>1</v>
      </c>
      <c r="M3" s="138">
        <f>L3+K3+J3+I3</f>
        <v>4</v>
      </c>
    </row>
    <row r="4" ht="30" customHeight="1" spans="1:13">
      <c r="A4" s="38" t="s">
        <v>546</v>
      </c>
      <c r="B4" s="39">
        <v>2</v>
      </c>
      <c r="C4" s="40" t="s">
        <v>1585</v>
      </c>
      <c r="D4" s="180">
        <v>97061.6258</v>
      </c>
      <c r="E4" s="40" t="s">
        <v>1587</v>
      </c>
      <c r="F4" s="38">
        <v>1646.3</v>
      </c>
      <c r="G4" s="126">
        <v>247</v>
      </c>
      <c r="H4" s="149">
        <v>64</v>
      </c>
      <c r="I4" s="138">
        <v>3</v>
      </c>
      <c r="J4" s="138">
        <v>1</v>
      </c>
      <c r="K4" s="138"/>
      <c r="L4" s="138">
        <v>1</v>
      </c>
      <c r="M4" s="138">
        <f t="shared" ref="M4:M16" si="0">L4+K4+J4+I4</f>
        <v>5</v>
      </c>
    </row>
    <row r="5" ht="30" customHeight="1" spans="1:13">
      <c r="A5" s="38" t="s">
        <v>546</v>
      </c>
      <c r="B5" s="39">
        <v>3</v>
      </c>
      <c r="C5" s="40" t="s">
        <v>1019</v>
      </c>
      <c r="D5" s="177">
        <v>12597.3012</v>
      </c>
      <c r="E5" s="40" t="s">
        <v>1021</v>
      </c>
      <c r="F5" s="38">
        <v>1800</v>
      </c>
      <c r="G5" s="126">
        <v>270</v>
      </c>
      <c r="H5" s="149">
        <v>83</v>
      </c>
      <c r="I5" s="138">
        <v>4</v>
      </c>
      <c r="J5" s="138">
        <v>0</v>
      </c>
      <c r="K5" s="138"/>
      <c r="L5" s="138">
        <v>1</v>
      </c>
      <c r="M5" s="138">
        <f t="shared" si="0"/>
        <v>5</v>
      </c>
    </row>
    <row r="6" ht="30" customHeight="1" spans="1:13">
      <c r="A6" s="38" t="s">
        <v>546</v>
      </c>
      <c r="B6" s="39">
        <v>4</v>
      </c>
      <c r="C6" s="40" t="s">
        <v>1603</v>
      </c>
      <c r="D6" s="177">
        <v>51477.6793</v>
      </c>
      <c r="E6" s="40" t="s">
        <v>1605</v>
      </c>
      <c r="F6" s="38">
        <v>1290.4</v>
      </c>
      <c r="G6" s="126">
        <v>194</v>
      </c>
      <c r="H6" s="149">
        <v>79</v>
      </c>
      <c r="I6" s="138">
        <v>4</v>
      </c>
      <c r="J6" s="138">
        <v>1</v>
      </c>
      <c r="K6" s="138"/>
      <c r="L6" s="138">
        <v>1</v>
      </c>
      <c r="M6" s="138">
        <f t="shared" si="0"/>
        <v>6</v>
      </c>
    </row>
    <row r="7" ht="30" customHeight="1" spans="1:15">
      <c r="A7" s="38" t="s">
        <v>546</v>
      </c>
      <c r="B7" s="39">
        <v>5</v>
      </c>
      <c r="C7" s="114" t="s">
        <v>1612</v>
      </c>
      <c r="D7" s="115">
        <v>47706.9</v>
      </c>
      <c r="E7" s="114" t="s">
        <v>1614</v>
      </c>
      <c r="F7" s="38">
        <v>1901</v>
      </c>
      <c r="G7" s="126">
        <v>285</v>
      </c>
      <c r="H7" s="149">
        <v>58</v>
      </c>
      <c r="I7" s="138">
        <f>1+N7</f>
        <v>2</v>
      </c>
      <c r="J7" s="138">
        <v>1</v>
      </c>
      <c r="K7" s="138"/>
      <c r="L7" s="138">
        <v>1</v>
      </c>
      <c r="M7" s="138">
        <f t="shared" si="0"/>
        <v>4</v>
      </c>
      <c r="N7" s="215">
        <v>1</v>
      </c>
      <c r="O7" s="216" t="s">
        <v>41</v>
      </c>
    </row>
    <row r="8" ht="30" customHeight="1" spans="1:13">
      <c r="A8" s="38" t="s">
        <v>546</v>
      </c>
      <c r="B8" s="39">
        <v>6</v>
      </c>
      <c r="C8" s="114" t="s">
        <v>1620</v>
      </c>
      <c r="D8" s="115">
        <v>7000</v>
      </c>
      <c r="E8" s="114" t="s">
        <v>1622</v>
      </c>
      <c r="F8" s="38">
        <v>1282</v>
      </c>
      <c r="G8" s="126">
        <v>128</v>
      </c>
      <c r="H8" s="149">
        <v>79.25</v>
      </c>
      <c r="I8" s="138">
        <v>4</v>
      </c>
      <c r="J8" s="138">
        <v>1</v>
      </c>
      <c r="K8" s="138"/>
      <c r="L8" s="138">
        <v>1</v>
      </c>
      <c r="M8" s="138">
        <f t="shared" si="0"/>
        <v>6</v>
      </c>
    </row>
    <row r="9" ht="30" customHeight="1" spans="1:13">
      <c r="A9" s="40" t="s">
        <v>546</v>
      </c>
      <c r="B9" s="39">
        <v>7</v>
      </c>
      <c r="C9" s="40" t="s">
        <v>1041</v>
      </c>
      <c r="D9" s="40">
        <v>538468.1945</v>
      </c>
      <c r="E9" s="40" t="s">
        <v>1043</v>
      </c>
      <c r="F9" s="40">
        <v>1100</v>
      </c>
      <c r="G9" s="40">
        <v>110</v>
      </c>
      <c r="H9" s="149">
        <v>75.5</v>
      </c>
      <c r="I9" s="138">
        <v>4</v>
      </c>
      <c r="J9" s="138">
        <v>1</v>
      </c>
      <c r="K9" s="138"/>
      <c r="L9" s="138"/>
      <c r="M9" s="138">
        <f t="shared" si="0"/>
        <v>5</v>
      </c>
    </row>
    <row r="10" ht="30" customHeight="1" spans="1:13">
      <c r="A10" s="140" t="s">
        <v>546</v>
      </c>
      <c r="B10" s="112">
        <v>8</v>
      </c>
      <c r="C10" s="43" t="s">
        <v>1639</v>
      </c>
      <c r="D10" s="167" t="s">
        <v>1641</v>
      </c>
      <c r="E10" s="43" t="s">
        <v>1642</v>
      </c>
      <c r="F10" s="140">
        <v>1345</v>
      </c>
      <c r="G10" s="168">
        <v>135</v>
      </c>
      <c r="H10" s="210">
        <v>56.75</v>
      </c>
      <c r="I10" s="213">
        <v>0</v>
      </c>
      <c r="J10" s="213">
        <v>1</v>
      </c>
      <c r="K10" s="213"/>
      <c r="L10" s="213"/>
      <c r="M10" s="141">
        <f t="shared" si="0"/>
        <v>1</v>
      </c>
    </row>
    <row r="11" ht="30" customHeight="1" spans="1:13">
      <c r="A11" s="38" t="s">
        <v>546</v>
      </c>
      <c r="B11" s="39">
        <v>9</v>
      </c>
      <c r="C11" s="114" t="s">
        <v>1650</v>
      </c>
      <c r="D11" s="115">
        <v>44300</v>
      </c>
      <c r="E11" s="114" t="s">
        <v>1652</v>
      </c>
      <c r="F11" s="38">
        <v>1227</v>
      </c>
      <c r="G11" s="126">
        <v>123</v>
      </c>
      <c r="H11" s="149">
        <v>70</v>
      </c>
      <c r="I11" s="138">
        <v>3</v>
      </c>
      <c r="J11" s="138">
        <v>1</v>
      </c>
      <c r="K11" s="138"/>
      <c r="L11" s="138"/>
      <c r="M11" s="138">
        <f t="shared" si="0"/>
        <v>4</v>
      </c>
    </row>
    <row r="12" ht="30" customHeight="1" spans="1:13">
      <c r="A12" s="140" t="s">
        <v>546</v>
      </c>
      <c r="B12" s="112">
        <v>10</v>
      </c>
      <c r="C12" s="43" t="s">
        <v>1659</v>
      </c>
      <c r="D12" s="167">
        <v>5656.875</v>
      </c>
      <c r="E12" s="43" t="s">
        <v>1661</v>
      </c>
      <c r="F12" s="140">
        <v>1165</v>
      </c>
      <c r="G12" s="168">
        <v>117</v>
      </c>
      <c r="H12" s="151">
        <v>54</v>
      </c>
      <c r="I12" s="141">
        <v>0</v>
      </c>
      <c r="J12" s="141">
        <v>1</v>
      </c>
      <c r="K12" s="141"/>
      <c r="L12" s="141"/>
      <c r="M12" s="141">
        <f t="shared" si="0"/>
        <v>1</v>
      </c>
    </row>
    <row r="13" ht="30" customHeight="1" spans="1:13">
      <c r="A13" s="158" t="s">
        <v>546</v>
      </c>
      <c r="B13" s="116">
        <v>11</v>
      </c>
      <c r="C13" s="122" t="s">
        <v>1669</v>
      </c>
      <c r="D13" s="165">
        <v>3764.1926</v>
      </c>
      <c r="E13" s="122" t="s">
        <v>1672</v>
      </c>
      <c r="F13" s="158">
        <v>1442</v>
      </c>
      <c r="G13" s="166">
        <v>144</v>
      </c>
      <c r="H13" s="151">
        <v>59</v>
      </c>
      <c r="I13" s="141">
        <v>1</v>
      </c>
      <c r="J13" s="141">
        <v>1</v>
      </c>
      <c r="K13" s="141"/>
      <c r="L13" s="141"/>
      <c r="M13" s="141">
        <f t="shared" si="0"/>
        <v>2</v>
      </c>
    </row>
    <row r="14" ht="30" customHeight="1" spans="1:13">
      <c r="A14" s="140" t="s">
        <v>546</v>
      </c>
      <c r="B14" s="112">
        <v>12</v>
      </c>
      <c r="C14" s="43" t="s">
        <v>1680</v>
      </c>
      <c r="D14" s="179">
        <v>3500</v>
      </c>
      <c r="E14" s="43" t="s">
        <v>1682</v>
      </c>
      <c r="F14" s="140">
        <v>1160</v>
      </c>
      <c r="G14" s="168">
        <v>116</v>
      </c>
      <c r="H14" s="151">
        <v>54.5</v>
      </c>
      <c r="I14" s="141">
        <v>0</v>
      </c>
      <c r="J14" s="141">
        <v>1</v>
      </c>
      <c r="K14" s="141"/>
      <c r="L14" s="141"/>
      <c r="M14" s="141">
        <f t="shared" si="0"/>
        <v>1</v>
      </c>
    </row>
    <row r="15" ht="30" customHeight="1" spans="1:13">
      <c r="A15" s="38" t="s">
        <v>546</v>
      </c>
      <c r="B15" s="39">
        <v>13</v>
      </c>
      <c r="C15" s="114" t="s">
        <v>1688</v>
      </c>
      <c r="D15" s="115">
        <v>3150</v>
      </c>
      <c r="E15" s="114" t="s">
        <v>1690</v>
      </c>
      <c r="F15" s="38">
        <v>1202</v>
      </c>
      <c r="G15" s="126">
        <v>120</v>
      </c>
      <c r="H15" s="149">
        <v>64.75</v>
      </c>
      <c r="I15" s="138">
        <v>3</v>
      </c>
      <c r="J15" s="138">
        <v>1</v>
      </c>
      <c r="K15" s="138"/>
      <c r="L15" s="138"/>
      <c r="M15" s="138">
        <f t="shared" si="0"/>
        <v>4</v>
      </c>
    </row>
    <row r="16" ht="30" customHeight="1" spans="1:34">
      <c r="A16" s="158" t="s">
        <v>546</v>
      </c>
      <c r="B16" s="116">
        <v>14</v>
      </c>
      <c r="C16" s="122" t="s">
        <v>1697</v>
      </c>
      <c r="D16" s="165">
        <v>1000</v>
      </c>
      <c r="E16" s="122" t="s">
        <v>1699</v>
      </c>
      <c r="F16" s="158">
        <v>1254.24</v>
      </c>
      <c r="G16" s="166">
        <v>125</v>
      </c>
      <c r="H16" s="151">
        <v>64</v>
      </c>
      <c r="I16" s="141">
        <v>2</v>
      </c>
      <c r="J16" s="141">
        <v>1</v>
      </c>
      <c r="K16" s="141"/>
      <c r="L16" s="141"/>
      <c r="M16" s="141">
        <f t="shared" si="0"/>
        <v>3</v>
      </c>
      <c r="N16" s="110"/>
      <c r="O16" s="110"/>
      <c r="P16" s="110"/>
      <c r="Q16" s="110"/>
      <c r="R16" s="110"/>
      <c r="S16" s="110"/>
      <c r="T16" s="110"/>
      <c r="U16" s="110"/>
      <c r="V16" s="110"/>
      <c r="W16" s="110"/>
      <c r="X16" s="110"/>
      <c r="Y16" s="110"/>
      <c r="Z16" s="110"/>
      <c r="AA16" s="110"/>
      <c r="AB16" s="110"/>
      <c r="AC16" s="110"/>
      <c r="AD16" s="110"/>
      <c r="AE16" s="110"/>
      <c r="AF16" s="110"/>
      <c r="AG16" s="110"/>
      <c r="AH16" s="110"/>
    </row>
  </sheetData>
  <autoFilter ref="A2:AI16">
    <sortState ref="A2:AI16">
      <sortCondition ref="B2"/>
    </sortState>
    <extLst/>
  </autoFilter>
  <conditionalFormatting sqref="C4">
    <cfRule type="duplicateValues" dxfId="5" priority="7"/>
  </conditionalFormatting>
  <conditionalFormatting sqref="C5">
    <cfRule type="duplicateValues" dxfId="5" priority="6"/>
  </conditionalFormatting>
  <conditionalFormatting sqref="C11">
    <cfRule type="duplicateValues" dxfId="5" priority="3"/>
  </conditionalFormatting>
  <conditionalFormatting sqref="C16">
    <cfRule type="duplicateValues" dxfId="5" priority="1"/>
  </conditionalFormatting>
  <conditionalFormatting sqref="C2:C3">
    <cfRule type="duplicateValues" dxfId="5" priority="9"/>
    <cfRule type="duplicateValues" dxfId="5" priority="8"/>
  </conditionalFormatting>
  <conditionalFormatting sqref="C6:C8">
    <cfRule type="duplicateValues" dxfId="5" priority="5"/>
  </conditionalFormatting>
  <conditionalFormatting sqref="C9:C10">
    <cfRule type="duplicateValues" dxfId="5" priority="4"/>
  </conditionalFormatting>
  <conditionalFormatting sqref="C12:C15">
    <cfRule type="duplicateValues" dxfId="5" priority="2"/>
  </conditionalFormatting>
  <pageMargins left="0.699305555555556" right="0.699305555555556"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6"/>
  <sheetViews>
    <sheetView workbookViewId="0">
      <selection activeCell="E11" sqref="E11"/>
    </sheetView>
  </sheetViews>
  <sheetFormatPr defaultColWidth="9" defaultRowHeight="20.15" customHeight="1" outlineLevelRow="5"/>
  <cols>
    <col min="1" max="2" width="7.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7.58333333333333" customWidth="1"/>
    <col min="14" max="34" width="8.58333333333333"/>
    <col min="35" max="35" width="9" style="190"/>
    <col min="36" max="16384" width="9" style="110"/>
  </cols>
  <sheetData>
    <row r="2" ht="30" customHeight="1" spans="1:13">
      <c r="A2" s="21" t="s">
        <v>47</v>
      </c>
      <c r="B2" s="21" t="s">
        <v>48</v>
      </c>
      <c r="C2" s="21" t="s">
        <v>52</v>
      </c>
      <c r="D2" s="21" t="s">
        <v>55</v>
      </c>
      <c r="E2" s="21" t="s">
        <v>56</v>
      </c>
      <c r="F2" s="21" t="s">
        <v>58</v>
      </c>
      <c r="G2" s="21" t="s">
        <v>59</v>
      </c>
      <c r="H2" s="148" t="s">
        <v>1753</v>
      </c>
      <c r="I2" s="148" t="s">
        <v>1754</v>
      </c>
      <c r="J2" s="153" t="s">
        <v>1755</v>
      </c>
      <c r="K2" s="153" t="s">
        <v>1756</v>
      </c>
      <c r="L2" s="153" t="s">
        <v>1757</v>
      </c>
      <c r="M2" s="153" t="s">
        <v>1758</v>
      </c>
    </row>
    <row r="3" ht="30" customHeight="1" spans="1:13">
      <c r="A3" s="40" t="s">
        <v>1629</v>
      </c>
      <c r="B3" s="39">
        <v>1</v>
      </c>
      <c r="C3" s="40" t="s">
        <v>1706</v>
      </c>
      <c r="D3" s="40">
        <v>6945.02</v>
      </c>
      <c r="E3" s="40" t="s">
        <v>1708</v>
      </c>
      <c r="F3" s="40">
        <v>1710</v>
      </c>
      <c r="G3" s="40">
        <v>300</v>
      </c>
      <c r="H3" s="149">
        <v>78</v>
      </c>
      <c r="I3" s="138">
        <v>4</v>
      </c>
      <c r="J3" s="138">
        <v>1</v>
      </c>
      <c r="K3" s="138"/>
      <c r="L3" s="138">
        <v>1</v>
      </c>
      <c r="M3" s="138">
        <f>L3+K3+J3+I3</f>
        <v>6</v>
      </c>
    </row>
    <row r="4" ht="30" customHeight="1" spans="1:13">
      <c r="A4" s="40" t="s">
        <v>1629</v>
      </c>
      <c r="B4" s="39">
        <v>2</v>
      </c>
      <c r="C4" s="40" t="s">
        <v>1630</v>
      </c>
      <c r="D4" s="40">
        <v>200</v>
      </c>
      <c r="E4" s="40" t="s">
        <v>1632</v>
      </c>
      <c r="F4" s="40">
        <v>1332</v>
      </c>
      <c r="G4" s="40">
        <v>200</v>
      </c>
      <c r="H4" s="149">
        <v>75.25</v>
      </c>
      <c r="I4" s="138">
        <v>4</v>
      </c>
      <c r="J4" s="138">
        <v>1</v>
      </c>
      <c r="K4" s="138"/>
      <c r="L4" s="138">
        <v>1</v>
      </c>
      <c r="M4" s="138">
        <f t="shared" ref="M4:M6" si="0">L4+K4+J4+I4</f>
        <v>6</v>
      </c>
    </row>
    <row r="5" ht="30" customHeight="1" spans="1:13">
      <c r="A5" s="40" t="s">
        <v>1629</v>
      </c>
      <c r="B5" s="39">
        <v>3</v>
      </c>
      <c r="C5" s="40" t="s">
        <v>1725</v>
      </c>
      <c r="D5" s="40">
        <v>5000</v>
      </c>
      <c r="E5" s="40" t="s">
        <v>1727</v>
      </c>
      <c r="F5" s="40">
        <v>1500</v>
      </c>
      <c r="G5" s="40">
        <v>300</v>
      </c>
      <c r="H5" s="149">
        <v>66.5</v>
      </c>
      <c r="I5" s="138">
        <v>2</v>
      </c>
      <c r="J5" s="138">
        <v>1</v>
      </c>
      <c r="K5" s="138"/>
      <c r="L5" s="138">
        <v>1</v>
      </c>
      <c r="M5" s="138">
        <f t="shared" si="0"/>
        <v>4</v>
      </c>
    </row>
    <row r="6" ht="30" customHeight="1" spans="1:13">
      <c r="A6" s="40" t="s">
        <v>1629</v>
      </c>
      <c r="B6" s="39">
        <v>4</v>
      </c>
      <c r="C6" s="40" t="s">
        <v>1716</v>
      </c>
      <c r="D6" s="40">
        <v>3000</v>
      </c>
      <c r="E6" s="40" t="s">
        <v>1718</v>
      </c>
      <c r="F6" s="40">
        <v>1554</v>
      </c>
      <c r="G6" s="40">
        <v>300</v>
      </c>
      <c r="H6" s="149">
        <v>74.75</v>
      </c>
      <c r="I6" s="138">
        <v>4</v>
      </c>
      <c r="J6" s="138">
        <v>1</v>
      </c>
      <c r="K6" s="138"/>
      <c r="L6" s="138">
        <v>1</v>
      </c>
      <c r="M6" s="138">
        <f t="shared" si="0"/>
        <v>6</v>
      </c>
    </row>
  </sheetData>
  <autoFilter ref="A2:AI6">
    <sortState ref="A2:AI6">
      <sortCondition ref="B2"/>
    </sortState>
    <extLst/>
  </autoFilter>
  <conditionalFormatting sqref="C2">
    <cfRule type="duplicateValues" dxfId="5" priority="4"/>
    <cfRule type="duplicateValues" dxfId="5" priority="3"/>
  </conditionalFormatting>
  <conditionalFormatting sqref="C3:C4">
    <cfRule type="duplicateValues" dxfId="5" priority="2"/>
  </conditionalFormatting>
  <conditionalFormatting sqref="C5:C6">
    <cfRule type="duplicateValues" dxfId="5" priority="1"/>
  </conditionalFormatting>
  <pageMargins left="0.699305555555556" right="0.699305555555556"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H15"/>
  <sheetViews>
    <sheetView topLeftCell="A4" workbookViewId="0">
      <selection activeCell="E11" sqref="E11"/>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7.58333333333333" customWidth="1"/>
    <col min="14" max="14" width="11.25" hidden="1" customWidth="1"/>
    <col min="15" max="34" width="8.58333333333333"/>
    <col min="35" max="35" width="9" style="190"/>
    <col min="36" max="16384" width="9" style="110"/>
  </cols>
  <sheetData>
    <row r="2" ht="30" customHeight="1" spans="1:14">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116"/>
    </row>
    <row r="3" ht="30" customHeight="1" spans="1:14">
      <c r="A3" s="40" t="s">
        <v>141</v>
      </c>
      <c r="B3" s="39">
        <v>1</v>
      </c>
      <c r="C3" s="40" t="s">
        <v>143</v>
      </c>
      <c r="D3" s="40">
        <v>8191</v>
      </c>
      <c r="E3" s="40" t="s">
        <v>145</v>
      </c>
      <c r="F3" s="40">
        <v>1200</v>
      </c>
      <c r="G3" s="127">
        <v>240</v>
      </c>
      <c r="H3" s="149">
        <v>69.75</v>
      </c>
      <c r="I3" s="138">
        <v>3</v>
      </c>
      <c r="J3" s="138">
        <v>1</v>
      </c>
      <c r="K3" s="138"/>
      <c r="L3" s="138">
        <v>1</v>
      </c>
      <c r="M3" s="138">
        <f>L3+K3+J3+I3</f>
        <v>5</v>
      </c>
      <c r="N3" s="116"/>
    </row>
    <row r="4" ht="30" customHeight="1" spans="1:14">
      <c r="A4" s="40" t="s">
        <v>141</v>
      </c>
      <c r="B4" s="40">
        <v>2</v>
      </c>
      <c r="C4" s="40" t="s">
        <v>1257</v>
      </c>
      <c r="D4" s="40">
        <v>5112.75</v>
      </c>
      <c r="E4" s="40" t="s">
        <v>1259</v>
      </c>
      <c r="F4" s="40">
        <v>1554.15</v>
      </c>
      <c r="G4" s="40">
        <v>300</v>
      </c>
      <c r="H4" s="149">
        <v>67.75</v>
      </c>
      <c r="I4" s="138">
        <v>3</v>
      </c>
      <c r="J4" s="138">
        <v>1</v>
      </c>
      <c r="K4" s="138"/>
      <c r="L4" s="138">
        <v>1</v>
      </c>
      <c r="M4" s="138">
        <f t="shared" ref="M4:M15" si="0">L4+K4+J4+I4</f>
        <v>5</v>
      </c>
      <c r="N4" s="116"/>
    </row>
    <row r="5" ht="30" customHeight="1" spans="1:14">
      <c r="A5" s="40" t="s">
        <v>141</v>
      </c>
      <c r="B5" s="39">
        <v>3</v>
      </c>
      <c r="C5" s="40" t="s">
        <v>171</v>
      </c>
      <c r="D5" s="40">
        <v>632.4741</v>
      </c>
      <c r="E5" s="40" t="s">
        <v>173</v>
      </c>
      <c r="F5" s="40">
        <v>1500</v>
      </c>
      <c r="G5" s="40">
        <v>280</v>
      </c>
      <c r="H5" s="149">
        <v>72.25</v>
      </c>
      <c r="I5" s="138">
        <v>4</v>
      </c>
      <c r="J5" s="138">
        <v>1</v>
      </c>
      <c r="K5" s="138"/>
      <c r="L5" s="138">
        <v>1</v>
      </c>
      <c r="M5" s="138">
        <f t="shared" si="0"/>
        <v>6</v>
      </c>
      <c r="N5" s="116"/>
    </row>
    <row r="6" ht="30" customHeight="1" spans="1:14">
      <c r="A6" s="43" t="s">
        <v>141</v>
      </c>
      <c r="B6" s="112">
        <v>4</v>
      </c>
      <c r="C6" s="43" t="s">
        <v>181</v>
      </c>
      <c r="D6" s="43">
        <v>121654.8</v>
      </c>
      <c r="E6" s="43" t="s">
        <v>183</v>
      </c>
      <c r="F6" s="43">
        <v>1500</v>
      </c>
      <c r="G6" s="43">
        <v>300</v>
      </c>
      <c r="H6" s="151">
        <v>59</v>
      </c>
      <c r="I6" s="141">
        <v>1</v>
      </c>
      <c r="J6" s="141">
        <v>0</v>
      </c>
      <c r="K6" s="141"/>
      <c r="L6" s="141"/>
      <c r="M6" s="141">
        <f t="shared" si="0"/>
        <v>1</v>
      </c>
      <c r="N6" s="116"/>
    </row>
    <row r="7" ht="30" customHeight="1" spans="1:14">
      <c r="A7" s="40" t="s">
        <v>141</v>
      </c>
      <c r="B7" s="39">
        <v>5</v>
      </c>
      <c r="C7" s="40" t="s">
        <v>962</v>
      </c>
      <c r="D7" s="40">
        <v>735</v>
      </c>
      <c r="E7" s="40" t="s">
        <v>964</v>
      </c>
      <c r="F7" s="40">
        <v>1200</v>
      </c>
      <c r="G7" s="40">
        <v>240</v>
      </c>
      <c r="H7" s="149">
        <v>74.5</v>
      </c>
      <c r="I7" s="138">
        <v>4</v>
      </c>
      <c r="J7" s="138">
        <v>1</v>
      </c>
      <c r="K7" s="138"/>
      <c r="L7" s="138"/>
      <c r="M7" s="138">
        <f t="shared" si="0"/>
        <v>5</v>
      </c>
      <c r="N7" s="116"/>
    </row>
    <row r="8" ht="30" customHeight="1" spans="1:15">
      <c r="A8" s="43" t="s">
        <v>141</v>
      </c>
      <c r="B8" s="112">
        <v>6</v>
      </c>
      <c r="C8" s="43" t="s">
        <v>205</v>
      </c>
      <c r="D8" s="43">
        <v>1043.4667</v>
      </c>
      <c r="E8" s="43" t="s">
        <v>207</v>
      </c>
      <c r="F8" s="43">
        <v>1517</v>
      </c>
      <c r="G8" s="43">
        <v>300</v>
      </c>
      <c r="H8" s="151">
        <v>58.25</v>
      </c>
      <c r="I8" s="141">
        <v>0</v>
      </c>
      <c r="J8" s="141">
        <v>1</v>
      </c>
      <c r="K8" s="141"/>
      <c r="L8" s="141"/>
      <c r="M8" s="141">
        <f t="shared" si="0"/>
        <v>1</v>
      </c>
      <c r="N8" s="116"/>
      <c r="O8" s="211" t="s">
        <v>2042</v>
      </c>
    </row>
    <row r="9" ht="30" customHeight="1" spans="1:14">
      <c r="A9" s="40" t="s">
        <v>141</v>
      </c>
      <c r="B9" s="39">
        <v>7</v>
      </c>
      <c r="C9" s="40" t="s">
        <v>432</v>
      </c>
      <c r="D9" s="40">
        <v>1650</v>
      </c>
      <c r="E9" s="40" t="s">
        <v>434</v>
      </c>
      <c r="F9" s="40">
        <v>1372</v>
      </c>
      <c r="G9" s="40">
        <v>270</v>
      </c>
      <c r="H9" s="149">
        <v>77</v>
      </c>
      <c r="I9" s="138">
        <v>4</v>
      </c>
      <c r="J9" s="138">
        <v>1</v>
      </c>
      <c r="K9" s="138"/>
      <c r="L9" s="138"/>
      <c r="M9" s="138">
        <f t="shared" si="0"/>
        <v>5</v>
      </c>
      <c r="N9" s="116"/>
    </row>
    <row r="10" ht="30" customHeight="1" spans="1:14">
      <c r="A10" s="40" t="s">
        <v>141</v>
      </c>
      <c r="B10" s="39">
        <v>8</v>
      </c>
      <c r="C10" s="40" t="s">
        <v>230</v>
      </c>
      <c r="D10" s="40">
        <v>48.781</v>
      </c>
      <c r="E10" s="40" t="s">
        <v>232</v>
      </c>
      <c r="F10" s="40">
        <v>1600</v>
      </c>
      <c r="G10" s="127">
        <v>300</v>
      </c>
      <c r="H10" s="149">
        <v>81</v>
      </c>
      <c r="I10" s="138">
        <v>4</v>
      </c>
      <c r="J10" s="138">
        <v>1</v>
      </c>
      <c r="K10" s="138"/>
      <c r="L10" s="138"/>
      <c r="M10" s="138">
        <f t="shared" si="0"/>
        <v>5</v>
      </c>
      <c r="N10" s="116"/>
    </row>
    <row r="11" ht="30" customHeight="1" spans="1:34">
      <c r="A11" s="122" t="s">
        <v>141</v>
      </c>
      <c r="B11" s="116">
        <v>9</v>
      </c>
      <c r="C11" s="122" t="s">
        <v>242</v>
      </c>
      <c r="D11" s="122">
        <v>10000</v>
      </c>
      <c r="E11" s="122" t="s">
        <v>244</v>
      </c>
      <c r="F11" s="122">
        <v>1600</v>
      </c>
      <c r="G11" s="122">
        <v>300</v>
      </c>
      <c r="H11" s="151">
        <v>60.75</v>
      </c>
      <c r="I11" s="141">
        <v>2</v>
      </c>
      <c r="J11" s="141">
        <v>1</v>
      </c>
      <c r="K11" s="141"/>
      <c r="L11" s="141"/>
      <c r="M11" s="141">
        <f t="shared" si="0"/>
        <v>3</v>
      </c>
      <c r="N11" s="116"/>
      <c r="O11" s="110"/>
      <c r="P11" s="110"/>
      <c r="Q11" s="110"/>
      <c r="R11" s="110"/>
      <c r="S11" s="110"/>
      <c r="T11" s="110"/>
      <c r="U11" s="110"/>
      <c r="V11" s="110"/>
      <c r="W11" s="110"/>
      <c r="X11" s="110"/>
      <c r="Y11" s="110"/>
      <c r="Z11" s="110"/>
      <c r="AA11" s="110"/>
      <c r="AB11" s="110"/>
      <c r="AC11" s="110"/>
      <c r="AD11" s="110"/>
      <c r="AE11" s="110"/>
      <c r="AF11" s="110"/>
      <c r="AG11" s="110"/>
      <c r="AH11" s="110"/>
    </row>
    <row r="12" ht="30" customHeight="1" spans="1:14">
      <c r="A12" s="40" t="s">
        <v>141</v>
      </c>
      <c r="B12" s="39">
        <v>10</v>
      </c>
      <c r="C12" s="40" t="s">
        <v>251</v>
      </c>
      <c r="D12" s="40">
        <v>5020</v>
      </c>
      <c r="E12" s="40" t="s">
        <v>253</v>
      </c>
      <c r="F12" s="40">
        <v>1200</v>
      </c>
      <c r="G12" s="127">
        <v>240</v>
      </c>
      <c r="H12" s="149">
        <v>76</v>
      </c>
      <c r="I12" s="138">
        <v>3</v>
      </c>
      <c r="J12" s="138">
        <v>1</v>
      </c>
      <c r="K12" s="138"/>
      <c r="L12" s="138"/>
      <c r="M12" s="138">
        <f t="shared" si="0"/>
        <v>4</v>
      </c>
      <c r="N12" s="116"/>
    </row>
    <row r="13" ht="30" customHeight="1" spans="1:14">
      <c r="A13" s="122" t="s">
        <v>141</v>
      </c>
      <c r="B13" s="116">
        <v>11</v>
      </c>
      <c r="C13" s="122" t="s">
        <v>1277</v>
      </c>
      <c r="D13" s="122">
        <v>10000</v>
      </c>
      <c r="E13" s="122" t="s">
        <v>1279</v>
      </c>
      <c r="F13" s="122">
        <v>1216</v>
      </c>
      <c r="G13" s="122">
        <v>240</v>
      </c>
      <c r="H13" s="151">
        <v>56.75</v>
      </c>
      <c r="I13" s="141">
        <v>1</v>
      </c>
      <c r="J13" s="141">
        <v>1</v>
      </c>
      <c r="K13" s="141"/>
      <c r="L13" s="141"/>
      <c r="M13" s="141">
        <f t="shared" si="0"/>
        <v>2</v>
      </c>
      <c r="N13" s="116"/>
    </row>
    <row r="14" ht="30" customHeight="1" spans="1:14">
      <c r="A14" s="122" t="s">
        <v>141</v>
      </c>
      <c r="B14" s="122">
        <v>12</v>
      </c>
      <c r="C14" s="122" t="s">
        <v>1286</v>
      </c>
      <c r="D14" s="163">
        <v>1000</v>
      </c>
      <c r="E14" s="122" t="s">
        <v>1288</v>
      </c>
      <c r="F14" s="132">
        <v>1570.7</v>
      </c>
      <c r="G14" s="122">
        <v>200</v>
      </c>
      <c r="H14" s="151">
        <v>53.75</v>
      </c>
      <c r="I14" s="141">
        <v>0</v>
      </c>
      <c r="J14" s="141">
        <v>1</v>
      </c>
      <c r="K14" s="141"/>
      <c r="L14" s="141"/>
      <c r="M14" s="141">
        <f t="shared" si="0"/>
        <v>1</v>
      </c>
      <c r="N14" s="212" t="s">
        <v>1759</v>
      </c>
    </row>
    <row r="15" ht="30" customHeight="1" spans="1:14">
      <c r="A15" s="43" t="s">
        <v>141</v>
      </c>
      <c r="B15" s="112">
        <v>13</v>
      </c>
      <c r="C15" s="43" t="s">
        <v>281</v>
      </c>
      <c r="D15" s="43">
        <v>2727.96</v>
      </c>
      <c r="E15" s="43" t="s">
        <v>283</v>
      </c>
      <c r="F15" s="43">
        <v>1500</v>
      </c>
      <c r="G15" s="43">
        <v>300</v>
      </c>
      <c r="H15" s="210">
        <v>59.75</v>
      </c>
      <c r="I15" s="213">
        <v>1</v>
      </c>
      <c r="J15" s="213">
        <v>0</v>
      </c>
      <c r="K15" s="213"/>
      <c r="L15" s="213"/>
      <c r="M15" s="141">
        <f t="shared" si="0"/>
        <v>1</v>
      </c>
      <c r="N15" s="116"/>
    </row>
  </sheetData>
  <autoFilter ref="A2:AI15">
    <sortState ref="A2:AI15">
      <sortCondition ref="B2"/>
    </sortState>
    <extLst/>
  </autoFilter>
  <conditionalFormatting sqref="C4">
    <cfRule type="duplicateValues" dxfId="5" priority="6"/>
  </conditionalFormatting>
  <conditionalFormatting sqref="C8">
    <cfRule type="duplicateValues" dxfId="5" priority="4"/>
  </conditionalFormatting>
  <conditionalFormatting sqref="C2:C3">
    <cfRule type="duplicateValues" dxfId="5" priority="8"/>
    <cfRule type="duplicateValues" dxfId="5" priority="7"/>
  </conditionalFormatting>
  <conditionalFormatting sqref="C5:C7">
    <cfRule type="duplicateValues" dxfId="5" priority="5"/>
  </conditionalFormatting>
  <conditionalFormatting sqref="C9:C10">
    <cfRule type="duplicateValues" dxfId="5" priority="3"/>
  </conditionalFormatting>
  <conditionalFormatting sqref="C11:C12">
    <cfRule type="duplicateValues" dxfId="5" priority="2"/>
  </conditionalFormatting>
  <conditionalFormatting sqref="C13:C15">
    <cfRule type="duplicateValues" dxfId="5" priority="1"/>
  </conditionalFormatting>
  <pageMargins left="0.699305555555556" right="0.699305555555556"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9"/>
  <sheetViews>
    <sheetView workbookViewId="0">
      <selection activeCell="H25" sqref="H25"/>
    </sheetView>
  </sheetViews>
  <sheetFormatPr defaultColWidth="9" defaultRowHeight="20.15" customHeight="1"/>
  <cols>
    <col min="1" max="2" width="9" customWidth="1"/>
    <col min="3" max="4" width="10.75" customWidth="1"/>
    <col min="5" max="5" width="11.5" customWidth="1"/>
    <col min="6" max="6" width="8.58333333333333"/>
    <col min="7" max="7" width="9" customWidth="1"/>
    <col min="8" max="8" width="22.8333333333333" customWidth="1"/>
    <col min="9" max="9" width="10.5833333333333" customWidth="1"/>
    <col min="10" max="10" width="21.5833333333333" customWidth="1"/>
    <col min="11" max="11" width="85" customWidth="1"/>
    <col min="12" max="16" width="9" customWidth="1"/>
    <col min="17" max="17" width="15.5" customWidth="1"/>
    <col min="18" max="20" width="9" customWidth="1"/>
    <col min="21" max="28" width="5.58333333333333" customWidth="1"/>
    <col min="29" max="29" width="9" customWidth="1"/>
    <col min="30" max="34" width="8.58333333333333"/>
    <col min="35" max="35" width="14" style="190" customWidth="1"/>
    <col min="36" max="16384" width="9" style="110"/>
  </cols>
  <sheetData>
    <row r="1" ht="19.5" customHeight="1"/>
    <row r="2" customHeight="1" spans="1:34">
      <c r="A2" s="21" t="s">
        <v>44</v>
      </c>
      <c r="B2" s="21" t="s">
        <v>27</v>
      </c>
      <c r="C2" s="111" t="s">
        <v>45</v>
      </c>
      <c r="D2" s="111" t="s">
        <v>2046</v>
      </c>
      <c r="E2" s="111" t="s">
        <v>46</v>
      </c>
      <c r="F2" s="21" t="s">
        <v>47</v>
      </c>
      <c r="G2" s="21" t="s">
        <v>48</v>
      </c>
      <c r="H2" s="21" t="s">
        <v>52</v>
      </c>
      <c r="I2" s="21" t="s">
        <v>55</v>
      </c>
      <c r="J2" s="21" t="s">
        <v>56</v>
      </c>
      <c r="K2" s="21" t="s">
        <v>57</v>
      </c>
      <c r="L2" s="21" t="s">
        <v>58</v>
      </c>
      <c r="M2" s="21" t="s">
        <v>59</v>
      </c>
      <c r="N2" s="21" t="s">
        <v>61</v>
      </c>
      <c r="O2" s="21" t="s">
        <v>62</v>
      </c>
      <c r="P2" s="21" t="s">
        <v>65</v>
      </c>
      <c r="Q2" s="135" t="s">
        <v>66</v>
      </c>
      <c r="R2" s="111" t="s">
        <v>25</v>
      </c>
      <c r="S2" s="21" t="s">
        <v>67</v>
      </c>
      <c r="T2" s="21" t="s">
        <v>69</v>
      </c>
      <c r="U2" s="136" t="s">
        <v>1768</v>
      </c>
      <c r="V2" s="137"/>
      <c r="W2" s="136" t="s">
        <v>1769</v>
      </c>
      <c r="X2" s="137"/>
      <c r="Y2" s="136" t="s">
        <v>1770</v>
      </c>
      <c r="Z2" s="137"/>
      <c r="AA2" s="136" t="s">
        <v>1771</v>
      </c>
      <c r="AB2" s="137"/>
      <c r="AC2" s="148" t="s">
        <v>1753</v>
      </c>
      <c r="AD2" s="148" t="s">
        <v>1754</v>
      </c>
      <c r="AE2" s="153" t="s">
        <v>1755</v>
      </c>
      <c r="AF2" s="153" t="s">
        <v>1756</v>
      </c>
      <c r="AG2" s="153" t="s">
        <v>1757</v>
      </c>
      <c r="AH2" s="153" t="s">
        <v>1758</v>
      </c>
    </row>
    <row r="3" customHeight="1" spans="1:34">
      <c r="A3" s="39">
        <v>63</v>
      </c>
      <c r="B3" s="200">
        <v>44313</v>
      </c>
      <c r="C3" s="201">
        <v>0.614583333333333</v>
      </c>
      <c r="D3" s="201" t="s">
        <v>2047</v>
      </c>
      <c r="E3" s="202" t="s">
        <v>190</v>
      </c>
      <c r="F3" s="40" t="s">
        <v>751</v>
      </c>
      <c r="G3" s="39">
        <v>3</v>
      </c>
      <c r="H3" s="40" t="s">
        <v>1594</v>
      </c>
      <c r="I3" s="40">
        <v>5069</v>
      </c>
      <c r="J3" s="40" t="s">
        <v>1596</v>
      </c>
      <c r="K3" s="40" t="s">
        <v>1597</v>
      </c>
      <c r="L3" s="40">
        <v>1260</v>
      </c>
      <c r="M3" s="40">
        <v>200</v>
      </c>
      <c r="N3" s="40" t="s">
        <v>1598</v>
      </c>
      <c r="O3" s="40">
        <v>202210</v>
      </c>
      <c r="P3" s="40" t="s">
        <v>1600</v>
      </c>
      <c r="Q3" s="40">
        <v>13706750270</v>
      </c>
      <c r="R3" s="207" t="s">
        <v>9</v>
      </c>
      <c r="S3" s="40" t="s">
        <v>1601</v>
      </c>
      <c r="T3" s="40"/>
      <c r="U3" s="138">
        <v>85</v>
      </c>
      <c r="V3" s="138">
        <v>1</v>
      </c>
      <c r="W3" s="138">
        <v>75</v>
      </c>
      <c r="X3" s="138">
        <v>1</v>
      </c>
      <c r="Y3" s="138">
        <v>90</v>
      </c>
      <c r="Z3" s="138">
        <v>1</v>
      </c>
      <c r="AA3" s="138">
        <v>85</v>
      </c>
      <c r="AB3" s="138">
        <v>1</v>
      </c>
      <c r="AC3" s="149">
        <f>(AA3+Y3+W3+U3)/4</f>
        <v>83.75</v>
      </c>
      <c r="AD3" s="138">
        <f>V3+X3+Z3+AB3</f>
        <v>4</v>
      </c>
      <c r="AE3" s="138">
        <v>1</v>
      </c>
      <c r="AF3" s="138"/>
      <c r="AG3" s="138">
        <v>1</v>
      </c>
      <c r="AH3" s="138">
        <f>AG3+AF3+AE3+AD3</f>
        <v>6</v>
      </c>
    </row>
    <row r="4" customHeight="1" spans="1:34">
      <c r="A4" s="39">
        <v>61</v>
      </c>
      <c r="B4" s="200">
        <v>44313</v>
      </c>
      <c r="C4" s="201">
        <v>0.604166666666667</v>
      </c>
      <c r="D4" s="201" t="s">
        <v>2047</v>
      </c>
      <c r="E4" s="202" t="s">
        <v>190</v>
      </c>
      <c r="F4" s="40" t="s">
        <v>751</v>
      </c>
      <c r="G4" s="39">
        <v>1</v>
      </c>
      <c r="H4" s="40" t="s">
        <v>1470</v>
      </c>
      <c r="I4" s="40">
        <v>3000</v>
      </c>
      <c r="J4" s="40" t="s">
        <v>1472</v>
      </c>
      <c r="K4" s="40" t="s">
        <v>1473</v>
      </c>
      <c r="L4" s="40">
        <v>1235</v>
      </c>
      <c r="M4" s="40">
        <v>200</v>
      </c>
      <c r="N4" s="40" t="s">
        <v>314</v>
      </c>
      <c r="O4" s="40">
        <v>20220531</v>
      </c>
      <c r="P4" s="40" t="s">
        <v>1476</v>
      </c>
      <c r="Q4" s="40" t="s">
        <v>1477</v>
      </c>
      <c r="R4" s="207" t="s">
        <v>9</v>
      </c>
      <c r="S4" s="40" t="s">
        <v>304</v>
      </c>
      <c r="T4" s="40"/>
      <c r="U4" s="138">
        <v>80</v>
      </c>
      <c r="V4" s="138">
        <v>1</v>
      </c>
      <c r="W4" s="138">
        <v>67</v>
      </c>
      <c r="X4" s="138">
        <v>1</v>
      </c>
      <c r="Y4" s="138">
        <v>80</v>
      </c>
      <c r="Z4" s="138">
        <v>1</v>
      </c>
      <c r="AA4" s="138">
        <v>79</v>
      </c>
      <c r="AB4" s="138">
        <v>1</v>
      </c>
      <c r="AC4" s="149">
        <f>(AA4+Y4+W4+U4)/4</f>
        <v>76.5</v>
      </c>
      <c r="AD4" s="138">
        <f>V4+X4+Z4+AB4</f>
        <v>4</v>
      </c>
      <c r="AE4" s="138">
        <v>1</v>
      </c>
      <c r="AF4" s="138"/>
      <c r="AG4" s="138">
        <v>1</v>
      </c>
      <c r="AH4" s="138">
        <f>AG4+AF4+AE4+AD4</f>
        <v>6</v>
      </c>
    </row>
    <row r="5" customHeight="1" spans="1:35">
      <c r="A5" s="39">
        <v>151</v>
      </c>
      <c r="B5" s="200">
        <v>44313</v>
      </c>
      <c r="C5" s="201">
        <v>0.541666666666667</v>
      </c>
      <c r="D5" s="201" t="s">
        <v>2047</v>
      </c>
      <c r="E5" s="202" t="s">
        <v>190</v>
      </c>
      <c r="F5" s="38" t="s">
        <v>546</v>
      </c>
      <c r="G5" s="39">
        <v>3</v>
      </c>
      <c r="H5" s="40" t="s">
        <v>1019</v>
      </c>
      <c r="I5" s="177">
        <v>12597.3012</v>
      </c>
      <c r="J5" s="40" t="s">
        <v>1021</v>
      </c>
      <c r="K5" s="38" t="s">
        <v>1022</v>
      </c>
      <c r="L5" s="38">
        <v>1800</v>
      </c>
      <c r="M5" s="126">
        <v>270</v>
      </c>
      <c r="N5" s="126">
        <v>20210101</v>
      </c>
      <c r="O5" s="126">
        <v>20221231</v>
      </c>
      <c r="P5" s="38" t="s">
        <v>1025</v>
      </c>
      <c r="Q5" s="38" t="s">
        <v>1026</v>
      </c>
      <c r="R5" s="207" t="s">
        <v>9</v>
      </c>
      <c r="S5" s="38" t="s">
        <v>1027</v>
      </c>
      <c r="T5" s="38" t="s">
        <v>556</v>
      </c>
      <c r="U5" s="138">
        <v>80</v>
      </c>
      <c r="V5" s="138">
        <v>1</v>
      </c>
      <c r="W5" s="138">
        <v>84</v>
      </c>
      <c r="X5" s="138">
        <v>1</v>
      </c>
      <c r="Y5" s="138">
        <v>90</v>
      </c>
      <c r="Z5" s="138">
        <v>1</v>
      </c>
      <c r="AA5" s="138">
        <v>78</v>
      </c>
      <c r="AB5" s="138">
        <v>1</v>
      </c>
      <c r="AC5" s="149">
        <f>(AA5+Y5+W5+U5)/4</f>
        <v>83</v>
      </c>
      <c r="AD5" s="138">
        <f>V5+X5+Z5+AB5</f>
        <v>4</v>
      </c>
      <c r="AE5" s="138">
        <v>0</v>
      </c>
      <c r="AF5" s="138"/>
      <c r="AG5" s="138">
        <v>1</v>
      </c>
      <c r="AH5" s="138">
        <f>AG5+AF5+AE5+AD5</f>
        <v>5</v>
      </c>
      <c r="AI5" s="198"/>
    </row>
    <row r="6" customHeight="1" spans="1:34">
      <c r="A6" s="39">
        <v>10</v>
      </c>
      <c r="B6" s="200">
        <v>44313</v>
      </c>
      <c r="C6" s="201">
        <v>0.46875</v>
      </c>
      <c r="D6" s="201" t="s">
        <v>2047</v>
      </c>
      <c r="E6" s="202" t="s">
        <v>190</v>
      </c>
      <c r="F6" s="40" t="s">
        <v>141</v>
      </c>
      <c r="G6" s="39">
        <v>5</v>
      </c>
      <c r="H6" s="40" t="s">
        <v>962</v>
      </c>
      <c r="I6" s="40">
        <v>735</v>
      </c>
      <c r="J6" s="40" t="s">
        <v>964</v>
      </c>
      <c r="K6" s="40" t="s">
        <v>965</v>
      </c>
      <c r="L6" s="40">
        <v>1200</v>
      </c>
      <c r="M6" s="40">
        <v>240</v>
      </c>
      <c r="N6" s="40">
        <v>20210101</v>
      </c>
      <c r="O6" s="40">
        <v>20221231</v>
      </c>
      <c r="P6" s="40" t="s">
        <v>968</v>
      </c>
      <c r="Q6" s="40" t="s">
        <v>969</v>
      </c>
      <c r="R6" s="207" t="s">
        <v>9</v>
      </c>
      <c r="S6" s="40" t="s">
        <v>970</v>
      </c>
      <c r="T6" s="40"/>
      <c r="U6" s="138">
        <v>78</v>
      </c>
      <c r="V6" s="138">
        <v>1</v>
      </c>
      <c r="W6" s="138">
        <v>70</v>
      </c>
      <c r="X6" s="138">
        <v>1</v>
      </c>
      <c r="Y6" s="138">
        <v>80</v>
      </c>
      <c r="Z6" s="138">
        <v>1</v>
      </c>
      <c r="AA6" s="138">
        <v>70</v>
      </c>
      <c r="AB6" s="138">
        <v>1</v>
      </c>
      <c r="AC6" s="149">
        <f>(AA6+Y6+W6+U6)/4</f>
        <v>74.5</v>
      </c>
      <c r="AD6" s="138">
        <f>V6+X6+Z6+AB6</f>
        <v>4</v>
      </c>
      <c r="AE6" s="138">
        <v>1</v>
      </c>
      <c r="AF6" s="138"/>
      <c r="AG6" s="138"/>
      <c r="AH6" s="138">
        <f>AG6+AF6+AE6+AD6</f>
        <v>5</v>
      </c>
    </row>
    <row r="7" customHeight="1" spans="1:34">
      <c r="A7" s="39">
        <v>90</v>
      </c>
      <c r="B7" s="200">
        <v>44313</v>
      </c>
      <c r="C7" s="201">
        <v>0.416666666666667</v>
      </c>
      <c r="D7" s="201" t="s">
        <v>2047</v>
      </c>
      <c r="E7" s="202" t="s">
        <v>190</v>
      </c>
      <c r="F7" s="40" t="s">
        <v>486</v>
      </c>
      <c r="G7" s="39">
        <v>2</v>
      </c>
      <c r="H7" s="40" t="s">
        <v>487</v>
      </c>
      <c r="I7" s="40">
        <v>620.5883</v>
      </c>
      <c r="J7" s="40" t="s">
        <v>489</v>
      </c>
      <c r="K7" s="40" t="s">
        <v>490</v>
      </c>
      <c r="L7" s="40">
        <v>1300</v>
      </c>
      <c r="M7" s="40">
        <v>260</v>
      </c>
      <c r="N7" s="40" t="s">
        <v>81</v>
      </c>
      <c r="O7" s="40" t="s">
        <v>147</v>
      </c>
      <c r="P7" s="40" t="s">
        <v>493</v>
      </c>
      <c r="Q7" s="40" t="s">
        <v>494</v>
      </c>
      <c r="R7" s="207" t="s">
        <v>9</v>
      </c>
      <c r="S7" s="40" t="s">
        <v>495</v>
      </c>
      <c r="T7" s="40"/>
      <c r="U7" s="138">
        <v>85</v>
      </c>
      <c r="V7" s="138">
        <v>1</v>
      </c>
      <c r="W7" s="138">
        <v>57</v>
      </c>
      <c r="X7" s="138">
        <v>0</v>
      </c>
      <c r="Y7" s="138">
        <v>85</v>
      </c>
      <c r="Z7" s="138">
        <v>1</v>
      </c>
      <c r="AA7" s="138">
        <v>68</v>
      </c>
      <c r="AB7" s="138">
        <v>1</v>
      </c>
      <c r="AC7" s="149">
        <f t="shared" ref="AC7:AC19" si="0">(AA7+Y7+W7+U7)/4</f>
        <v>73.75</v>
      </c>
      <c r="AD7" s="138">
        <f t="shared" ref="AD7:AD19" si="1">V7+X7+Z7+AB7</f>
        <v>3</v>
      </c>
      <c r="AE7" s="138">
        <v>1</v>
      </c>
      <c r="AF7" s="138"/>
      <c r="AG7" s="138">
        <v>1</v>
      </c>
      <c r="AH7" s="138">
        <f t="shared" ref="AH7:AH19" si="2">AG7+AF7+AE7+AD7</f>
        <v>5</v>
      </c>
    </row>
    <row r="8" customHeight="1" spans="1:34">
      <c r="A8" s="112">
        <v>135</v>
      </c>
      <c r="B8" s="203">
        <v>44313</v>
      </c>
      <c r="C8" s="204">
        <v>0.4375</v>
      </c>
      <c r="D8" s="204" t="s">
        <v>2047</v>
      </c>
      <c r="E8" s="205" t="s">
        <v>190</v>
      </c>
      <c r="F8" s="40" t="s">
        <v>404</v>
      </c>
      <c r="G8" s="39">
        <v>9</v>
      </c>
      <c r="H8" s="40" t="s">
        <v>589</v>
      </c>
      <c r="I8" s="40">
        <v>10000</v>
      </c>
      <c r="J8" s="40" t="s">
        <v>591</v>
      </c>
      <c r="K8" s="40" t="s">
        <v>592</v>
      </c>
      <c r="L8" s="40">
        <v>3600</v>
      </c>
      <c r="M8" s="40">
        <v>600</v>
      </c>
      <c r="N8" s="40">
        <v>20200701</v>
      </c>
      <c r="O8" s="40">
        <v>20220601</v>
      </c>
      <c r="P8" s="40" t="s">
        <v>595</v>
      </c>
      <c r="Q8" s="40" t="s">
        <v>596</v>
      </c>
      <c r="R8" s="207" t="s">
        <v>9</v>
      </c>
      <c r="S8" s="40" t="s">
        <v>169</v>
      </c>
      <c r="T8" s="40"/>
      <c r="U8" s="138">
        <v>82</v>
      </c>
      <c r="V8" s="138">
        <v>1</v>
      </c>
      <c r="W8" s="138">
        <v>74</v>
      </c>
      <c r="X8" s="138">
        <v>1</v>
      </c>
      <c r="Y8" s="138">
        <v>60</v>
      </c>
      <c r="Z8" s="138">
        <v>0</v>
      </c>
      <c r="AA8" s="138">
        <v>75</v>
      </c>
      <c r="AB8" s="138">
        <v>1</v>
      </c>
      <c r="AC8" s="149">
        <f t="shared" si="0"/>
        <v>72.75</v>
      </c>
      <c r="AD8" s="138">
        <f t="shared" si="1"/>
        <v>3</v>
      </c>
      <c r="AE8" s="138">
        <v>1</v>
      </c>
      <c r="AF8" s="138"/>
      <c r="AG8" s="138"/>
      <c r="AH8" s="138">
        <f t="shared" si="2"/>
        <v>4</v>
      </c>
    </row>
    <row r="9" customHeight="1" spans="1:34">
      <c r="A9" s="112">
        <v>120</v>
      </c>
      <c r="B9" s="203">
        <v>44313</v>
      </c>
      <c r="C9" s="204">
        <v>0.40625</v>
      </c>
      <c r="D9" s="204" t="s">
        <v>2047</v>
      </c>
      <c r="E9" s="205" t="s">
        <v>190</v>
      </c>
      <c r="F9" s="40" t="s">
        <v>260</v>
      </c>
      <c r="G9" s="39">
        <v>6</v>
      </c>
      <c r="H9" s="40" t="s">
        <v>345</v>
      </c>
      <c r="I9" s="40">
        <v>1190</v>
      </c>
      <c r="J9" s="40" t="s">
        <v>347</v>
      </c>
      <c r="K9" s="40" t="s">
        <v>348</v>
      </c>
      <c r="L9" s="40">
        <v>1600</v>
      </c>
      <c r="M9" s="40">
        <v>300</v>
      </c>
      <c r="N9" s="40">
        <v>20210101</v>
      </c>
      <c r="O9" s="40">
        <v>20221231</v>
      </c>
      <c r="P9" s="40" t="s">
        <v>351</v>
      </c>
      <c r="Q9" s="40">
        <v>13601623619</v>
      </c>
      <c r="R9" s="207" t="s">
        <v>9</v>
      </c>
      <c r="S9" s="40" t="s">
        <v>169</v>
      </c>
      <c r="T9" s="40"/>
      <c r="U9" s="138">
        <v>56</v>
      </c>
      <c r="V9" s="138">
        <v>0</v>
      </c>
      <c r="W9" s="138">
        <v>71</v>
      </c>
      <c r="X9" s="138">
        <v>1</v>
      </c>
      <c r="Y9" s="138">
        <v>80</v>
      </c>
      <c r="Z9" s="138">
        <v>1</v>
      </c>
      <c r="AA9" s="138">
        <v>80</v>
      </c>
      <c r="AB9" s="138">
        <v>1</v>
      </c>
      <c r="AC9" s="149">
        <f t="shared" si="0"/>
        <v>71.75</v>
      </c>
      <c r="AD9" s="138">
        <f t="shared" si="1"/>
        <v>3</v>
      </c>
      <c r="AE9" s="138">
        <v>1</v>
      </c>
      <c r="AF9" s="138"/>
      <c r="AG9" s="138"/>
      <c r="AH9" s="138">
        <f t="shared" si="2"/>
        <v>4</v>
      </c>
    </row>
    <row r="10" customHeight="1" spans="1:34">
      <c r="A10" s="112">
        <v>98</v>
      </c>
      <c r="B10" s="203">
        <v>44313</v>
      </c>
      <c r="C10" s="204">
        <v>0.572916666666667</v>
      </c>
      <c r="D10" s="204" t="s">
        <v>2047</v>
      </c>
      <c r="E10" s="205" t="s">
        <v>190</v>
      </c>
      <c r="F10" s="38" t="s">
        <v>650</v>
      </c>
      <c r="G10" s="39">
        <v>4</v>
      </c>
      <c r="H10" s="40" t="s">
        <v>1146</v>
      </c>
      <c r="I10" s="40">
        <v>7012</v>
      </c>
      <c r="J10" s="40" t="s">
        <v>1148</v>
      </c>
      <c r="K10" s="38" t="s">
        <v>1149</v>
      </c>
      <c r="L10" s="38">
        <v>2000</v>
      </c>
      <c r="M10" s="38">
        <v>300</v>
      </c>
      <c r="N10" s="39">
        <v>20200820</v>
      </c>
      <c r="O10" s="39">
        <v>20221231</v>
      </c>
      <c r="P10" s="38" t="s">
        <v>1152</v>
      </c>
      <c r="Q10" s="38" t="s">
        <v>1153</v>
      </c>
      <c r="R10" s="207" t="s">
        <v>9</v>
      </c>
      <c r="S10" s="38" t="s">
        <v>1154</v>
      </c>
      <c r="T10" s="38"/>
      <c r="U10" s="138">
        <v>80</v>
      </c>
      <c r="V10" s="138">
        <v>1</v>
      </c>
      <c r="W10" s="138">
        <v>65</v>
      </c>
      <c r="X10" s="138">
        <v>1</v>
      </c>
      <c r="Y10" s="138">
        <v>62</v>
      </c>
      <c r="Z10" s="138">
        <v>0</v>
      </c>
      <c r="AA10" s="138">
        <v>65</v>
      </c>
      <c r="AB10" s="138">
        <v>1</v>
      </c>
      <c r="AC10" s="149">
        <f t="shared" si="0"/>
        <v>68</v>
      </c>
      <c r="AD10" s="138">
        <f t="shared" si="1"/>
        <v>3</v>
      </c>
      <c r="AE10" s="138">
        <v>1</v>
      </c>
      <c r="AF10" s="138"/>
      <c r="AG10" s="138"/>
      <c r="AH10" s="138">
        <f t="shared" si="2"/>
        <v>4</v>
      </c>
    </row>
    <row r="11" customHeight="1" spans="1:34">
      <c r="A11" s="112">
        <v>104</v>
      </c>
      <c r="B11" s="203">
        <v>44313</v>
      </c>
      <c r="C11" s="204">
        <v>0.583333333333333</v>
      </c>
      <c r="D11" s="204" t="s">
        <v>2047</v>
      </c>
      <c r="E11" s="205" t="s">
        <v>190</v>
      </c>
      <c r="F11" s="119" t="s">
        <v>650</v>
      </c>
      <c r="G11" s="120">
        <v>10</v>
      </c>
      <c r="H11" s="118" t="s">
        <v>1296</v>
      </c>
      <c r="I11" s="118" t="s">
        <v>1298</v>
      </c>
      <c r="J11" s="118" t="s">
        <v>1299</v>
      </c>
      <c r="K11" s="119" t="s">
        <v>1300</v>
      </c>
      <c r="L11" s="119">
        <v>1205</v>
      </c>
      <c r="M11" s="119">
        <v>240</v>
      </c>
      <c r="N11" s="120">
        <v>20210101</v>
      </c>
      <c r="O11" s="120">
        <v>20221231</v>
      </c>
      <c r="P11" s="119" t="s">
        <v>1303</v>
      </c>
      <c r="Q11" s="119" t="s">
        <v>1304</v>
      </c>
      <c r="R11" s="208" t="s">
        <v>9</v>
      </c>
      <c r="S11" s="119" t="s">
        <v>1305</v>
      </c>
      <c r="T11" s="119"/>
      <c r="U11" s="139">
        <v>70</v>
      </c>
      <c r="V11" s="139">
        <v>1</v>
      </c>
      <c r="W11" s="139">
        <v>56</v>
      </c>
      <c r="X11" s="139">
        <v>0</v>
      </c>
      <c r="Y11" s="139">
        <v>72</v>
      </c>
      <c r="Z11" s="139">
        <v>1</v>
      </c>
      <c r="AA11" s="139">
        <v>50</v>
      </c>
      <c r="AB11" s="139">
        <v>0</v>
      </c>
      <c r="AC11" s="150">
        <f t="shared" si="0"/>
        <v>62</v>
      </c>
      <c r="AD11" s="139">
        <f t="shared" si="1"/>
        <v>2</v>
      </c>
      <c r="AE11" s="139">
        <v>1</v>
      </c>
      <c r="AF11" s="139"/>
      <c r="AG11" s="139"/>
      <c r="AH11" s="139">
        <f t="shared" si="2"/>
        <v>3</v>
      </c>
    </row>
    <row r="12" customHeight="1" spans="1:34">
      <c r="A12" s="112">
        <v>84</v>
      </c>
      <c r="B12" s="203">
        <v>44313</v>
      </c>
      <c r="C12" s="204">
        <v>0.395833333333333</v>
      </c>
      <c r="D12" s="204" t="s">
        <v>2047</v>
      </c>
      <c r="E12" s="205" t="s">
        <v>190</v>
      </c>
      <c r="F12" s="119" t="s">
        <v>191</v>
      </c>
      <c r="G12" s="120">
        <v>4</v>
      </c>
      <c r="H12" s="118" t="s">
        <v>193</v>
      </c>
      <c r="I12" s="118">
        <v>3083.6296</v>
      </c>
      <c r="J12" s="118" t="s">
        <v>196</v>
      </c>
      <c r="K12" s="119" t="s">
        <v>197</v>
      </c>
      <c r="L12" s="130">
        <v>2200</v>
      </c>
      <c r="M12" s="130">
        <v>300</v>
      </c>
      <c r="N12" s="130">
        <v>20210101</v>
      </c>
      <c r="O12" s="130">
        <v>20221231</v>
      </c>
      <c r="P12" s="119" t="s">
        <v>200</v>
      </c>
      <c r="Q12" s="119" t="s">
        <v>201</v>
      </c>
      <c r="R12" s="208" t="s">
        <v>9</v>
      </c>
      <c r="S12" s="119" t="s">
        <v>202</v>
      </c>
      <c r="T12" s="119" t="s">
        <v>204</v>
      </c>
      <c r="U12" s="139">
        <v>55</v>
      </c>
      <c r="V12" s="139">
        <v>0</v>
      </c>
      <c r="W12" s="139">
        <v>64</v>
      </c>
      <c r="X12" s="139">
        <v>1</v>
      </c>
      <c r="Y12" s="139">
        <v>52</v>
      </c>
      <c r="Z12" s="139">
        <v>0</v>
      </c>
      <c r="AA12" s="139">
        <v>50</v>
      </c>
      <c r="AB12" s="139">
        <v>0</v>
      </c>
      <c r="AC12" s="150">
        <f t="shared" si="0"/>
        <v>55.25</v>
      </c>
      <c r="AD12" s="139">
        <f t="shared" si="1"/>
        <v>1</v>
      </c>
      <c r="AE12" s="139">
        <v>1</v>
      </c>
      <c r="AF12" s="139"/>
      <c r="AG12" s="139">
        <v>1</v>
      </c>
      <c r="AH12" s="139">
        <f t="shared" si="2"/>
        <v>3</v>
      </c>
    </row>
    <row r="13" customHeight="1" spans="1:34">
      <c r="A13" s="112">
        <v>138</v>
      </c>
      <c r="B13" s="203">
        <v>44313</v>
      </c>
      <c r="C13" s="204">
        <v>0.447916666666667</v>
      </c>
      <c r="D13" s="204" t="s">
        <v>2047</v>
      </c>
      <c r="E13" s="205" t="s">
        <v>190</v>
      </c>
      <c r="F13" s="43" t="s">
        <v>404</v>
      </c>
      <c r="G13" s="112">
        <v>12</v>
      </c>
      <c r="H13" s="43" t="s">
        <v>719</v>
      </c>
      <c r="I13" s="43">
        <v>2301.0947</v>
      </c>
      <c r="J13" s="43" t="s">
        <v>721</v>
      </c>
      <c r="K13" s="43" t="s">
        <v>722</v>
      </c>
      <c r="L13" s="43">
        <v>1500</v>
      </c>
      <c r="M13" s="43">
        <v>200</v>
      </c>
      <c r="N13" s="43">
        <v>20210101</v>
      </c>
      <c r="O13" s="43">
        <v>20221231</v>
      </c>
      <c r="P13" s="43" t="s">
        <v>725</v>
      </c>
      <c r="Q13" s="43" t="s">
        <v>726</v>
      </c>
      <c r="R13" s="209" t="s">
        <v>9</v>
      </c>
      <c r="S13" s="43" t="s">
        <v>727</v>
      </c>
      <c r="T13" s="43"/>
      <c r="U13" s="141">
        <v>56</v>
      </c>
      <c r="V13" s="141">
        <v>0</v>
      </c>
      <c r="W13" s="141">
        <v>56</v>
      </c>
      <c r="X13" s="141">
        <v>0</v>
      </c>
      <c r="Y13" s="141">
        <v>85</v>
      </c>
      <c r="Z13" s="141">
        <v>1</v>
      </c>
      <c r="AA13" s="141">
        <v>50</v>
      </c>
      <c r="AB13" s="141">
        <v>0</v>
      </c>
      <c r="AC13" s="151">
        <f t="shared" si="0"/>
        <v>61.75</v>
      </c>
      <c r="AD13" s="141">
        <f t="shared" si="1"/>
        <v>1</v>
      </c>
      <c r="AE13" s="141">
        <v>1</v>
      </c>
      <c r="AF13" s="141"/>
      <c r="AG13" s="141"/>
      <c r="AH13" s="141">
        <f t="shared" si="2"/>
        <v>2</v>
      </c>
    </row>
    <row r="14" customHeight="1" spans="1:34">
      <c r="A14" s="112">
        <v>23</v>
      </c>
      <c r="B14" s="203">
        <v>44313</v>
      </c>
      <c r="C14" s="204">
        <v>0.625</v>
      </c>
      <c r="D14" s="204" t="s">
        <v>2047</v>
      </c>
      <c r="E14" s="205" t="s">
        <v>190</v>
      </c>
      <c r="F14" s="43" t="s">
        <v>321</v>
      </c>
      <c r="G14" s="43" t="s">
        <v>292</v>
      </c>
      <c r="H14" s="43" t="s">
        <v>1567</v>
      </c>
      <c r="I14" s="43">
        <v>1000</v>
      </c>
      <c r="J14" s="43" t="s">
        <v>1569</v>
      </c>
      <c r="K14" s="43" t="s">
        <v>1570</v>
      </c>
      <c r="L14" s="43">
        <v>1200</v>
      </c>
      <c r="M14" s="131">
        <v>200</v>
      </c>
      <c r="N14" s="43">
        <v>20210101</v>
      </c>
      <c r="O14" s="43">
        <v>20221231</v>
      </c>
      <c r="P14" s="43" t="s">
        <v>1573</v>
      </c>
      <c r="Q14" s="43" t="s">
        <v>1574</v>
      </c>
      <c r="R14" s="209" t="s">
        <v>9</v>
      </c>
      <c r="S14" s="43" t="s">
        <v>169</v>
      </c>
      <c r="T14" s="43"/>
      <c r="U14" s="141">
        <v>48</v>
      </c>
      <c r="V14" s="141">
        <v>0</v>
      </c>
      <c r="W14" s="141">
        <v>55</v>
      </c>
      <c r="X14" s="141">
        <v>0</v>
      </c>
      <c r="Y14" s="141">
        <v>90</v>
      </c>
      <c r="Z14" s="141">
        <v>1</v>
      </c>
      <c r="AA14" s="141">
        <v>50</v>
      </c>
      <c r="AB14" s="141">
        <v>0</v>
      </c>
      <c r="AC14" s="151">
        <f t="shared" si="0"/>
        <v>60.75</v>
      </c>
      <c r="AD14" s="141">
        <f t="shared" si="1"/>
        <v>1</v>
      </c>
      <c r="AE14" s="141">
        <v>1</v>
      </c>
      <c r="AF14" s="141"/>
      <c r="AG14" s="141"/>
      <c r="AH14" s="141">
        <f t="shared" si="2"/>
        <v>2</v>
      </c>
    </row>
    <row r="15" customHeight="1" spans="1:34">
      <c r="A15" s="112">
        <v>47</v>
      </c>
      <c r="B15" s="203">
        <v>44313</v>
      </c>
      <c r="C15" s="204">
        <v>0.552083333333333</v>
      </c>
      <c r="D15" s="204" t="s">
        <v>2047</v>
      </c>
      <c r="E15" s="205" t="s">
        <v>190</v>
      </c>
      <c r="F15" s="43" t="s">
        <v>497</v>
      </c>
      <c r="G15" s="43" t="s">
        <v>383</v>
      </c>
      <c r="H15" s="43" t="s">
        <v>1059</v>
      </c>
      <c r="I15" s="175">
        <v>10000</v>
      </c>
      <c r="J15" s="43" t="s">
        <v>1061</v>
      </c>
      <c r="K15" s="43" t="s">
        <v>1062</v>
      </c>
      <c r="L15" s="161">
        <v>1400</v>
      </c>
      <c r="M15" s="43">
        <v>280</v>
      </c>
      <c r="N15" s="112">
        <v>20201001</v>
      </c>
      <c r="O15" s="112">
        <v>20220901</v>
      </c>
      <c r="P15" s="43" t="s">
        <v>1065</v>
      </c>
      <c r="Q15" s="43" t="s">
        <v>1066</v>
      </c>
      <c r="R15" s="209" t="s">
        <v>9</v>
      </c>
      <c r="S15" s="43" t="s">
        <v>169</v>
      </c>
      <c r="T15" s="43"/>
      <c r="U15" s="141">
        <v>68</v>
      </c>
      <c r="V15" s="141">
        <v>1</v>
      </c>
      <c r="W15" s="141">
        <v>55</v>
      </c>
      <c r="X15" s="141">
        <v>0</v>
      </c>
      <c r="Y15" s="141">
        <v>47</v>
      </c>
      <c r="Z15" s="141">
        <v>0</v>
      </c>
      <c r="AA15" s="141">
        <v>50</v>
      </c>
      <c r="AB15" s="141">
        <v>0</v>
      </c>
      <c r="AC15" s="151">
        <f t="shared" si="0"/>
        <v>55</v>
      </c>
      <c r="AD15" s="141">
        <f t="shared" si="1"/>
        <v>1</v>
      </c>
      <c r="AE15" s="141">
        <v>1</v>
      </c>
      <c r="AF15" s="141"/>
      <c r="AG15" s="141"/>
      <c r="AH15" s="141">
        <f t="shared" si="2"/>
        <v>2</v>
      </c>
    </row>
    <row r="16" customHeight="1" spans="1:34">
      <c r="A16" s="112">
        <v>94</v>
      </c>
      <c r="B16" s="203">
        <v>44313</v>
      </c>
      <c r="C16" s="204">
        <v>0.427083333333333</v>
      </c>
      <c r="D16" s="204" t="s">
        <v>2047</v>
      </c>
      <c r="E16" s="205" t="s">
        <v>190</v>
      </c>
      <c r="F16" s="43" t="s">
        <v>486</v>
      </c>
      <c r="G16" s="112">
        <v>6</v>
      </c>
      <c r="H16" s="43" t="s">
        <v>579</v>
      </c>
      <c r="I16" s="43">
        <v>8000</v>
      </c>
      <c r="J16" s="43" t="s">
        <v>581</v>
      </c>
      <c r="K16" s="43" t="s">
        <v>582</v>
      </c>
      <c r="L16" s="43">
        <v>1426.46</v>
      </c>
      <c r="M16" s="43">
        <v>280</v>
      </c>
      <c r="N16" s="43" t="s">
        <v>298</v>
      </c>
      <c r="O16" s="43" t="s">
        <v>583</v>
      </c>
      <c r="P16" s="43" t="s">
        <v>586</v>
      </c>
      <c r="Q16" s="43" t="s">
        <v>587</v>
      </c>
      <c r="R16" s="209" t="s">
        <v>9</v>
      </c>
      <c r="S16" s="43" t="s">
        <v>169</v>
      </c>
      <c r="T16" s="43"/>
      <c r="U16" s="141">
        <v>45</v>
      </c>
      <c r="V16" s="141">
        <v>0</v>
      </c>
      <c r="W16" s="141">
        <v>74</v>
      </c>
      <c r="X16" s="141">
        <v>1</v>
      </c>
      <c r="Y16" s="141">
        <v>45</v>
      </c>
      <c r="Z16" s="141">
        <v>0</v>
      </c>
      <c r="AA16" s="141">
        <v>50</v>
      </c>
      <c r="AB16" s="141">
        <v>0</v>
      </c>
      <c r="AC16" s="151">
        <f t="shared" si="0"/>
        <v>53.5</v>
      </c>
      <c r="AD16" s="141">
        <f t="shared" si="1"/>
        <v>1</v>
      </c>
      <c r="AE16" s="141">
        <v>0</v>
      </c>
      <c r="AF16" s="141"/>
      <c r="AG16" s="141"/>
      <c r="AH16" s="141">
        <f t="shared" si="2"/>
        <v>1</v>
      </c>
    </row>
    <row r="17" customHeight="1" spans="1:34">
      <c r="A17" s="112">
        <v>48</v>
      </c>
      <c r="B17" s="203">
        <v>44313</v>
      </c>
      <c r="C17" s="204">
        <v>0.5625</v>
      </c>
      <c r="D17" s="204" t="s">
        <v>2047</v>
      </c>
      <c r="E17" s="205" t="s">
        <v>190</v>
      </c>
      <c r="F17" s="43" t="s">
        <v>497</v>
      </c>
      <c r="G17" s="43" t="s">
        <v>307</v>
      </c>
      <c r="H17" s="43" t="s">
        <v>1096</v>
      </c>
      <c r="I17" s="175">
        <v>10000</v>
      </c>
      <c r="J17" s="133" t="s">
        <v>1098</v>
      </c>
      <c r="K17" s="133" t="s">
        <v>1099</v>
      </c>
      <c r="L17" s="161">
        <v>1500</v>
      </c>
      <c r="M17" s="43">
        <v>300</v>
      </c>
      <c r="N17" s="112">
        <v>20201101</v>
      </c>
      <c r="O17" s="206">
        <v>20221101</v>
      </c>
      <c r="P17" s="133" t="s">
        <v>1101</v>
      </c>
      <c r="Q17" s="133">
        <v>13729218076</v>
      </c>
      <c r="R17" s="209" t="s">
        <v>9</v>
      </c>
      <c r="S17" s="43" t="s">
        <v>169</v>
      </c>
      <c r="T17" s="43"/>
      <c r="U17" s="141">
        <v>50</v>
      </c>
      <c r="V17" s="141">
        <v>0</v>
      </c>
      <c r="W17" s="141">
        <v>57</v>
      </c>
      <c r="X17" s="141">
        <v>0</v>
      </c>
      <c r="Y17" s="141">
        <v>57</v>
      </c>
      <c r="Z17" s="141">
        <v>0</v>
      </c>
      <c r="AA17" s="141">
        <v>50</v>
      </c>
      <c r="AB17" s="141">
        <v>0</v>
      </c>
      <c r="AC17" s="151">
        <f t="shared" si="0"/>
        <v>53.5</v>
      </c>
      <c r="AD17" s="141">
        <f t="shared" si="1"/>
        <v>0</v>
      </c>
      <c r="AE17" s="141">
        <v>1</v>
      </c>
      <c r="AF17" s="141"/>
      <c r="AG17" s="141"/>
      <c r="AH17" s="141">
        <f t="shared" si="2"/>
        <v>1</v>
      </c>
    </row>
    <row r="18" customHeight="1" spans="1:34">
      <c r="A18" s="112">
        <v>38</v>
      </c>
      <c r="B18" s="203">
        <v>44313</v>
      </c>
      <c r="C18" s="204">
        <v>0.59375</v>
      </c>
      <c r="D18" s="204" t="s">
        <v>2047</v>
      </c>
      <c r="E18" s="205" t="s">
        <v>190</v>
      </c>
      <c r="F18" s="43" t="s">
        <v>422</v>
      </c>
      <c r="G18" s="112">
        <v>10</v>
      </c>
      <c r="H18" s="43" t="s">
        <v>1441</v>
      </c>
      <c r="I18" s="43">
        <v>1000</v>
      </c>
      <c r="J18" s="43" t="s">
        <v>1443</v>
      </c>
      <c r="K18" s="43" t="s">
        <v>1444</v>
      </c>
      <c r="L18" s="43">
        <v>1250</v>
      </c>
      <c r="M18" s="43">
        <v>200</v>
      </c>
      <c r="N18" s="43">
        <v>20200901</v>
      </c>
      <c r="O18" s="43">
        <v>20220831</v>
      </c>
      <c r="P18" s="43" t="s">
        <v>1447</v>
      </c>
      <c r="Q18" s="43" t="s">
        <v>1448</v>
      </c>
      <c r="R18" s="209" t="s">
        <v>9</v>
      </c>
      <c r="S18" s="43" t="s">
        <v>169</v>
      </c>
      <c r="T18" s="43"/>
      <c r="U18" s="141">
        <v>50</v>
      </c>
      <c r="V18" s="141">
        <v>0</v>
      </c>
      <c r="W18" s="141">
        <v>52</v>
      </c>
      <c r="X18" s="141">
        <v>0</v>
      </c>
      <c r="Y18" s="141">
        <v>57</v>
      </c>
      <c r="Z18" s="141">
        <v>0</v>
      </c>
      <c r="AA18" s="141">
        <v>50</v>
      </c>
      <c r="AB18" s="141">
        <v>0</v>
      </c>
      <c r="AC18" s="151">
        <f t="shared" si="0"/>
        <v>52.25</v>
      </c>
      <c r="AD18" s="141">
        <f t="shared" si="1"/>
        <v>0</v>
      </c>
      <c r="AE18" s="141">
        <v>1</v>
      </c>
      <c r="AF18" s="141"/>
      <c r="AG18" s="141"/>
      <c r="AH18" s="141">
        <f t="shared" si="2"/>
        <v>1</v>
      </c>
    </row>
    <row r="19" customHeight="1" spans="1:34">
      <c r="A19" s="112">
        <v>148</v>
      </c>
      <c r="B19" s="203">
        <v>44313</v>
      </c>
      <c r="C19" s="204">
        <v>0.458333333333333</v>
      </c>
      <c r="D19" s="204" t="s">
        <v>2047</v>
      </c>
      <c r="E19" s="205" t="s">
        <v>190</v>
      </c>
      <c r="F19" s="43" t="s">
        <v>739</v>
      </c>
      <c r="G19" s="43" t="s">
        <v>307</v>
      </c>
      <c r="H19" s="43" t="s">
        <v>740</v>
      </c>
      <c r="I19" s="43">
        <v>19600</v>
      </c>
      <c r="J19" s="43" t="s">
        <v>743</v>
      </c>
      <c r="K19" s="43" t="s">
        <v>744</v>
      </c>
      <c r="L19" s="43">
        <v>1200</v>
      </c>
      <c r="M19" s="43">
        <v>300</v>
      </c>
      <c r="N19" s="43" t="s">
        <v>357</v>
      </c>
      <c r="O19" s="43" t="s">
        <v>745</v>
      </c>
      <c r="P19" s="43" t="s">
        <v>748</v>
      </c>
      <c r="Q19" s="43" t="s">
        <v>749</v>
      </c>
      <c r="R19" s="209" t="s">
        <v>9</v>
      </c>
      <c r="S19" s="43" t="s">
        <v>169</v>
      </c>
      <c r="T19" s="43"/>
      <c r="U19" s="141">
        <v>50</v>
      </c>
      <c r="V19" s="141">
        <v>0</v>
      </c>
      <c r="W19" s="141">
        <v>55</v>
      </c>
      <c r="X19" s="141">
        <v>0</v>
      </c>
      <c r="Y19" s="141">
        <v>57</v>
      </c>
      <c r="Z19" s="141">
        <v>0</v>
      </c>
      <c r="AA19" s="141">
        <v>50</v>
      </c>
      <c r="AB19" s="141">
        <v>0</v>
      </c>
      <c r="AC19" s="151">
        <f t="shared" si="0"/>
        <v>53</v>
      </c>
      <c r="AD19" s="141">
        <f t="shared" si="1"/>
        <v>0</v>
      </c>
      <c r="AE19" s="141">
        <v>0</v>
      </c>
      <c r="AF19" s="141"/>
      <c r="AG19" s="141"/>
      <c r="AH19" s="141">
        <f t="shared" si="2"/>
        <v>0</v>
      </c>
    </row>
  </sheetData>
  <mergeCells count="4">
    <mergeCell ref="U2:V2"/>
    <mergeCell ref="W2:X2"/>
    <mergeCell ref="Y2:Z2"/>
    <mergeCell ref="AA2:AB2"/>
  </mergeCells>
  <conditionalFormatting sqref="H79:H1048576 H1:H20">
    <cfRule type="duplicateValues" dxfId="5" priority="5"/>
  </conditionalFormatting>
  <conditionalFormatting sqref="H1:H20 H79:H1048576">
    <cfRule type="duplicateValues" dxfId="5" priority="1"/>
  </conditionalFormatting>
  <pageMargins left="0.699305555555556" right="0.699305555555556"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O20"/>
  <sheetViews>
    <sheetView workbookViewId="0">
      <selection activeCell="A2" sqref="$A2:$XFD20"/>
    </sheetView>
  </sheetViews>
  <sheetFormatPr defaultColWidth="9" defaultRowHeight="14.25"/>
  <cols>
    <col min="1" max="2" width="9" customWidth="1"/>
    <col min="3" max="3" width="13.25" customWidth="1"/>
    <col min="4" max="5" width="8.58333333333333"/>
    <col min="6" max="6" width="24.5" customWidth="1"/>
    <col min="7" max="7" width="26.8333333333333" customWidth="1"/>
    <col min="8" max="8" width="9" customWidth="1"/>
    <col min="9" max="9" width="25.5833333333333" customWidth="1"/>
    <col min="10" max="11" width="9" customWidth="1"/>
    <col min="12" max="12" width="9.33333333333333" customWidth="1"/>
    <col min="13" max="13" width="25.5833333333333" customWidth="1"/>
    <col min="14" max="14" width="9" customWidth="1"/>
    <col min="15" max="16" width="8.58333333333333"/>
    <col min="17" max="26" width="9" customWidth="1"/>
    <col min="27" max="40" width="5.58333333333333" customWidth="1"/>
    <col min="41" max="41" width="14.5" style="190" customWidth="1"/>
    <col min="42" max="16384" width="9" style="110"/>
  </cols>
  <sheetData>
    <row r="2" ht="20.15" customHeight="1" spans="1:40">
      <c r="A2" s="21" t="s">
        <v>44</v>
      </c>
      <c r="B2" s="111" t="s">
        <v>45</v>
      </c>
      <c r="C2" s="111" t="s">
        <v>46</v>
      </c>
      <c r="D2" s="21" t="s">
        <v>47</v>
      </c>
      <c r="E2" s="21" t="s">
        <v>48</v>
      </c>
      <c r="F2" s="21" t="s">
        <v>49</v>
      </c>
      <c r="G2" s="21" t="s">
        <v>50</v>
      </c>
      <c r="H2" s="21" t="s">
        <v>51</v>
      </c>
      <c r="I2" s="21" t="s">
        <v>52</v>
      </c>
      <c r="J2" s="21" t="s">
        <v>53</v>
      </c>
      <c r="K2" s="21" t="s">
        <v>54</v>
      </c>
      <c r="L2" s="21" t="s">
        <v>55</v>
      </c>
      <c r="M2" s="21" t="s">
        <v>56</v>
      </c>
      <c r="N2" s="21" t="s">
        <v>57</v>
      </c>
      <c r="O2" s="21" t="s">
        <v>58</v>
      </c>
      <c r="P2" s="21" t="s">
        <v>59</v>
      </c>
      <c r="Q2" s="21" t="s">
        <v>60</v>
      </c>
      <c r="R2" s="21" t="s">
        <v>61</v>
      </c>
      <c r="S2" s="21" t="s">
        <v>62</v>
      </c>
      <c r="T2" s="21" t="s">
        <v>63</v>
      </c>
      <c r="U2" s="21" t="s">
        <v>64</v>
      </c>
      <c r="V2" s="21" t="s">
        <v>65</v>
      </c>
      <c r="W2" s="135" t="s">
        <v>66</v>
      </c>
      <c r="X2" s="21" t="s">
        <v>67</v>
      </c>
      <c r="Y2" s="21" t="s">
        <v>68</v>
      </c>
      <c r="Z2" s="21" t="s">
        <v>69</v>
      </c>
      <c r="AA2" s="136" t="s">
        <v>2048</v>
      </c>
      <c r="AB2" s="137"/>
      <c r="AC2" s="136" t="s">
        <v>2049</v>
      </c>
      <c r="AD2" s="137"/>
      <c r="AE2" s="136" t="s">
        <v>2050</v>
      </c>
      <c r="AF2" s="137"/>
      <c r="AG2" s="136" t="s">
        <v>2051</v>
      </c>
      <c r="AH2" s="137"/>
      <c r="AI2" s="148" t="s">
        <v>1753</v>
      </c>
      <c r="AJ2" s="148" t="s">
        <v>1754</v>
      </c>
      <c r="AK2" s="153" t="s">
        <v>1755</v>
      </c>
      <c r="AL2" s="153" t="s">
        <v>1756</v>
      </c>
      <c r="AM2" s="153" t="s">
        <v>1757</v>
      </c>
      <c r="AN2" s="153" t="s">
        <v>1758</v>
      </c>
    </row>
    <row r="3" ht="20.15" customHeight="1" spans="1:40">
      <c r="A3" s="39">
        <v>12</v>
      </c>
      <c r="B3" s="117">
        <v>0.447916666666667</v>
      </c>
      <c r="C3" s="40" t="s">
        <v>215</v>
      </c>
      <c r="D3" s="40" t="s">
        <v>141</v>
      </c>
      <c r="E3" s="39">
        <v>7</v>
      </c>
      <c r="F3" s="40">
        <v>2021</v>
      </c>
      <c r="G3" s="40" t="s">
        <v>74</v>
      </c>
      <c r="H3" s="40"/>
      <c r="I3" s="40" t="s">
        <v>432</v>
      </c>
      <c r="J3" s="40" t="s">
        <v>433</v>
      </c>
      <c r="K3" s="40">
        <v>20080926</v>
      </c>
      <c r="L3" s="40">
        <v>1650</v>
      </c>
      <c r="M3" s="40" t="s">
        <v>434</v>
      </c>
      <c r="N3" s="40" t="s">
        <v>435</v>
      </c>
      <c r="O3" s="40">
        <v>1372</v>
      </c>
      <c r="P3" s="40">
        <v>270</v>
      </c>
      <c r="Q3" s="40" t="s">
        <v>80</v>
      </c>
      <c r="R3" s="40">
        <v>20210101</v>
      </c>
      <c r="S3" s="40">
        <v>20221231</v>
      </c>
      <c r="T3" s="40" t="s">
        <v>436</v>
      </c>
      <c r="U3" s="40" t="s">
        <v>437</v>
      </c>
      <c r="V3" s="40" t="s">
        <v>438</v>
      </c>
      <c r="W3" s="40" t="s">
        <v>439</v>
      </c>
      <c r="X3" s="40" t="s">
        <v>152</v>
      </c>
      <c r="Y3" s="38" t="s">
        <v>440</v>
      </c>
      <c r="Z3" s="40"/>
      <c r="AA3" s="138">
        <v>70</v>
      </c>
      <c r="AB3" s="138">
        <v>1</v>
      </c>
      <c r="AC3" s="138">
        <v>70</v>
      </c>
      <c r="AD3" s="138">
        <v>1</v>
      </c>
      <c r="AE3" s="138">
        <v>85</v>
      </c>
      <c r="AF3" s="138">
        <v>1</v>
      </c>
      <c r="AG3" s="138">
        <v>83</v>
      </c>
      <c r="AH3" s="138">
        <v>1</v>
      </c>
      <c r="AI3" s="149">
        <f t="shared" ref="AI3:AI20" si="0">(AG3+AE3+AC3+AA3)/4</f>
        <v>77</v>
      </c>
      <c r="AJ3" s="138">
        <f t="shared" ref="AJ3:AJ20" si="1">AB3+AD3+AF3+AH3</f>
        <v>4</v>
      </c>
      <c r="AK3" s="138">
        <v>1</v>
      </c>
      <c r="AL3" s="138"/>
      <c r="AM3" s="138"/>
      <c r="AN3" s="138">
        <f t="shared" ref="AN3:AN20" si="2">AM3+AL3+AK3+AJ3</f>
        <v>5</v>
      </c>
    </row>
    <row r="4" ht="20.15" customHeight="1" spans="1:40">
      <c r="A4" s="39">
        <v>39</v>
      </c>
      <c r="B4" s="117">
        <v>0.46875</v>
      </c>
      <c r="C4" s="40" t="s">
        <v>215</v>
      </c>
      <c r="D4" s="40" t="s">
        <v>497</v>
      </c>
      <c r="E4" s="40" t="s">
        <v>73</v>
      </c>
      <c r="F4" s="185">
        <v>2021</v>
      </c>
      <c r="G4" s="185" t="s">
        <v>569</v>
      </c>
      <c r="H4" s="40"/>
      <c r="I4" s="40" t="s">
        <v>570</v>
      </c>
      <c r="J4" s="192" t="s">
        <v>571</v>
      </c>
      <c r="K4" s="185">
        <v>20101220</v>
      </c>
      <c r="L4" s="185">
        <v>10000</v>
      </c>
      <c r="M4" s="40" t="s">
        <v>572</v>
      </c>
      <c r="N4" s="40" t="s">
        <v>573</v>
      </c>
      <c r="O4" s="186">
        <v>2000</v>
      </c>
      <c r="P4" s="40">
        <v>300</v>
      </c>
      <c r="Q4" s="173" t="s">
        <v>80</v>
      </c>
      <c r="R4" s="173">
        <v>20200601</v>
      </c>
      <c r="S4" s="173">
        <v>20220630</v>
      </c>
      <c r="T4" s="40" t="s">
        <v>574</v>
      </c>
      <c r="U4" s="173" t="s">
        <v>575</v>
      </c>
      <c r="V4" s="40" t="s">
        <v>576</v>
      </c>
      <c r="W4" s="40" t="s">
        <v>577</v>
      </c>
      <c r="X4" s="40" t="s">
        <v>169</v>
      </c>
      <c r="Y4" s="509" t="s">
        <v>578</v>
      </c>
      <c r="Z4" s="40"/>
      <c r="AA4" s="138">
        <v>75</v>
      </c>
      <c r="AB4" s="138">
        <v>1</v>
      </c>
      <c r="AC4" s="138">
        <v>58</v>
      </c>
      <c r="AD4" s="138">
        <v>0</v>
      </c>
      <c r="AE4" s="138">
        <v>84</v>
      </c>
      <c r="AF4" s="138">
        <v>1</v>
      </c>
      <c r="AG4" s="138">
        <v>75</v>
      </c>
      <c r="AH4" s="138">
        <v>1</v>
      </c>
      <c r="AI4" s="149">
        <f t="shared" si="0"/>
        <v>73</v>
      </c>
      <c r="AJ4" s="138">
        <f t="shared" si="1"/>
        <v>3</v>
      </c>
      <c r="AK4" s="138">
        <v>1</v>
      </c>
      <c r="AL4" s="138"/>
      <c r="AM4" s="138">
        <v>1</v>
      </c>
      <c r="AN4" s="138">
        <f t="shared" si="2"/>
        <v>5</v>
      </c>
    </row>
    <row r="5" ht="20.15" customHeight="1" spans="1:40">
      <c r="A5" s="39">
        <v>28</v>
      </c>
      <c r="B5" s="117">
        <v>0.645833333333333</v>
      </c>
      <c r="C5" s="40" t="s">
        <v>215</v>
      </c>
      <c r="D5" s="40" t="s">
        <v>321</v>
      </c>
      <c r="E5" s="40" t="s">
        <v>307</v>
      </c>
      <c r="F5" s="40">
        <v>2021</v>
      </c>
      <c r="G5" s="40" t="s">
        <v>74</v>
      </c>
      <c r="H5" s="40"/>
      <c r="I5" s="40" t="s">
        <v>1422</v>
      </c>
      <c r="J5" s="40" t="s">
        <v>1423</v>
      </c>
      <c r="K5" s="40">
        <v>20170227</v>
      </c>
      <c r="L5" s="40">
        <v>1000</v>
      </c>
      <c r="M5" s="40" t="s">
        <v>1424</v>
      </c>
      <c r="N5" s="40" t="s">
        <v>1425</v>
      </c>
      <c r="O5" s="40">
        <v>1094</v>
      </c>
      <c r="P5" s="127">
        <v>200</v>
      </c>
      <c r="Q5" s="40" t="s">
        <v>80</v>
      </c>
      <c r="R5" s="40">
        <v>20200701</v>
      </c>
      <c r="S5" s="40">
        <v>20220730</v>
      </c>
      <c r="T5" s="40" t="s">
        <v>1426</v>
      </c>
      <c r="U5" s="40" t="s">
        <v>1427</v>
      </c>
      <c r="V5" s="40" t="s">
        <v>1428</v>
      </c>
      <c r="W5" s="40" t="s">
        <v>1429</v>
      </c>
      <c r="X5" s="40" t="s">
        <v>169</v>
      </c>
      <c r="Y5" s="38" t="s">
        <v>1430</v>
      </c>
      <c r="Z5" s="40"/>
      <c r="AA5" s="138">
        <v>70</v>
      </c>
      <c r="AB5" s="138">
        <v>1</v>
      </c>
      <c r="AC5" s="138">
        <v>70</v>
      </c>
      <c r="AD5" s="138">
        <v>1</v>
      </c>
      <c r="AE5" s="138">
        <v>80</v>
      </c>
      <c r="AF5" s="138">
        <v>1</v>
      </c>
      <c r="AG5" s="138">
        <v>65</v>
      </c>
      <c r="AH5" s="138">
        <v>1</v>
      </c>
      <c r="AI5" s="149">
        <f t="shared" si="0"/>
        <v>71.25</v>
      </c>
      <c r="AJ5" s="138">
        <f t="shared" si="1"/>
        <v>4</v>
      </c>
      <c r="AK5" s="138">
        <v>1</v>
      </c>
      <c r="AL5" s="138"/>
      <c r="AM5" s="138"/>
      <c r="AN5" s="138">
        <f t="shared" si="2"/>
        <v>5</v>
      </c>
    </row>
    <row r="6" ht="20.15" customHeight="1" spans="1:40">
      <c r="A6" s="39">
        <v>64</v>
      </c>
      <c r="B6" s="117">
        <v>0.59375</v>
      </c>
      <c r="C6" s="40" t="s">
        <v>215</v>
      </c>
      <c r="D6" s="40" t="s">
        <v>751</v>
      </c>
      <c r="E6" s="39">
        <v>4</v>
      </c>
      <c r="F6" s="40">
        <v>2021</v>
      </c>
      <c r="G6" s="40" t="s">
        <v>74</v>
      </c>
      <c r="H6" s="40"/>
      <c r="I6" s="40" t="s">
        <v>935</v>
      </c>
      <c r="J6" s="40" t="s">
        <v>936</v>
      </c>
      <c r="K6" s="40" t="s">
        <v>937</v>
      </c>
      <c r="L6" s="40">
        <v>11374.2032</v>
      </c>
      <c r="M6" s="40" t="s">
        <v>938</v>
      </c>
      <c r="N6" s="40" t="s">
        <v>939</v>
      </c>
      <c r="O6" s="40">
        <v>1200</v>
      </c>
      <c r="P6" s="40">
        <v>200</v>
      </c>
      <c r="Q6" s="40" t="s">
        <v>80</v>
      </c>
      <c r="R6" s="40">
        <v>20210101</v>
      </c>
      <c r="S6" s="40">
        <v>20221231</v>
      </c>
      <c r="T6" s="40" t="s">
        <v>940</v>
      </c>
      <c r="U6" s="40">
        <v>458545586666</v>
      </c>
      <c r="V6" s="40" t="s">
        <v>941</v>
      </c>
      <c r="W6" s="40" t="s">
        <v>942</v>
      </c>
      <c r="X6" s="40"/>
      <c r="Y6" s="38" t="s">
        <v>943</v>
      </c>
      <c r="Z6" s="40"/>
      <c r="AA6" s="138">
        <v>65</v>
      </c>
      <c r="AB6" s="138">
        <v>1</v>
      </c>
      <c r="AC6" s="138">
        <v>76</v>
      </c>
      <c r="AD6" s="138">
        <v>1</v>
      </c>
      <c r="AE6" s="138">
        <v>83</v>
      </c>
      <c r="AF6" s="138">
        <v>1</v>
      </c>
      <c r="AG6" s="138">
        <v>90</v>
      </c>
      <c r="AH6" s="138">
        <v>1</v>
      </c>
      <c r="AI6" s="149">
        <f t="shared" si="0"/>
        <v>78.5</v>
      </c>
      <c r="AJ6" s="138">
        <f t="shared" si="1"/>
        <v>4</v>
      </c>
      <c r="AK6" s="138">
        <v>0</v>
      </c>
      <c r="AL6" s="138"/>
      <c r="AM6" s="138"/>
      <c r="AN6" s="138">
        <f t="shared" si="2"/>
        <v>4</v>
      </c>
    </row>
    <row r="7" ht="20.15" customHeight="1" spans="1:40">
      <c r="A7" s="112">
        <v>133</v>
      </c>
      <c r="B7" s="113">
        <v>0.4375</v>
      </c>
      <c r="C7" s="43" t="s">
        <v>215</v>
      </c>
      <c r="D7" s="40" t="s">
        <v>404</v>
      </c>
      <c r="E7" s="39">
        <v>7</v>
      </c>
      <c r="F7" s="40">
        <v>2021</v>
      </c>
      <c r="G7" s="40" t="s">
        <v>156</v>
      </c>
      <c r="H7" s="40"/>
      <c r="I7" s="40" t="s">
        <v>413</v>
      </c>
      <c r="J7" s="40" t="s">
        <v>414</v>
      </c>
      <c r="K7" s="40">
        <v>20081204</v>
      </c>
      <c r="L7" s="40">
        <v>48640.5</v>
      </c>
      <c r="M7" s="40" t="s">
        <v>415</v>
      </c>
      <c r="N7" s="40" t="s">
        <v>416</v>
      </c>
      <c r="O7" s="40">
        <v>1268</v>
      </c>
      <c r="P7" s="40">
        <v>253.6</v>
      </c>
      <c r="Q7" s="40" t="s">
        <v>80</v>
      </c>
      <c r="R7" s="40">
        <v>20210101</v>
      </c>
      <c r="S7" s="40">
        <v>20221231</v>
      </c>
      <c r="T7" s="40" t="s">
        <v>417</v>
      </c>
      <c r="U7" s="40" t="s">
        <v>418</v>
      </c>
      <c r="V7" s="40" t="s">
        <v>419</v>
      </c>
      <c r="W7" s="40" t="s">
        <v>420</v>
      </c>
      <c r="X7" s="40" t="s">
        <v>169</v>
      </c>
      <c r="Y7" s="38" t="s">
        <v>421</v>
      </c>
      <c r="Z7" s="40"/>
      <c r="AA7" s="138">
        <v>61</v>
      </c>
      <c r="AB7" s="138">
        <v>1</v>
      </c>
      <c r="AC7" s="138">
        <v>80</v>
      </c>
      <c r="AD7" s="138">
        <v>1</v>
      </c>
      <c r="AE7" s="138">
        <v>72</v>
      </c>
      <c r="AF7" s="138">
        <v>0</v>
      </c>
      <c r="AG7" s="138">
        <v>75</v>
      </c>
      <c r="AH7" s="138">
        <v>1</v>
      </c>
      <c r="AI7" s="149">
        <f t="shared" si="0"/>
        <v>72</v>
      </c>
      <c r="AJ7" s="138">
        <f t="shared" si="1"/>
        <v>3</v>
      </c>
      <c r="AK7" s="138">
        <v>1</v>
      </c>
      <c r="AL7" s="138"/>
      <c r="AM7" s="138"/>
      <c r="AN7" s="138">
        <f t="shared" si="2"/>
        <v>4</v>
      </c>
    </row>
    <row r="8" ht="20.15" customHeight="1" spans="1:41">
      <c r="A8" s="112">
        <v>81</v>
      </c>
      <c r="B8" s="113">
        <v>0.541666666666667</v>
      </c>
      <c r="C8" s="43" t="s">
        <v>215</v>
      </c>
      <c r="D8" s="38" t="s">
        <v>191</v>
      </c>
      <c r="E8" s="39">
        <v>1</v>
      </c>
      <c r="F8" s="40" t="s">
        <v>192</v>
      </c>
      <c r="G8" s="40" t="s">
        <v>74</v>
      </c>
      <c r="H8" s="40"/>
      <c r="I8" s="40" t="s">
        <v>661</v>
      </c>
      <c r="J8" s="40" t="s">
        <v>662</v>
      </c>
      <c r="K8" s="40">
        <v>20050323</v>
      </c>
      <c r="L8" s="40" t="s">
        <v>663</v>
      </c>
      <c r="M8" s="40" t="s">
        <v>664</v>
      </c>
      <c r="N8" s="38" t="s">
        <v>665</v>
      </c>
      <c r="O8" s="126">
        <v>1480</v>
      </c>
      <c r="P8" s="126">
        <v>200</v>
      </c>
      <c r="Q8" s="38" t="s">
        <v>80</v>
      </c>
      <c r="R8" s="126">
        <v>20210101</v>
      </c>
      <c r="S8" s="126">
        <v>20221231</v>
      </c>
      <c r="T8" s="38" t="s">
        <v>666</v>
      </c>
      <c r="U8" s="38" t="s">
        <v>667</v>
      </c>
      <c r="V8" s="38" t="s">
        <v>668</v>
      </c>
      <c r="W8" s="38" t="s">
        <v>669</v>
      </c>
      <c r="X8" s="38" t="s">
        <v>169</v>
      </c>
      <c r="Y8" s="38" t="s">
        <v>670</v>
      </c>
      <c r="Z8" s="38" t="s">
        <v>671</v>
      </c>
      <c r="AA8" s="138">
        <v>58</v>
      </c>
      <c r="AB8" s="138">
        <v>0</v>
      </c>
      <c r="AC8" s="138">
        <v>70</v>
      </c>
      <c r="AD8" s="138">
        <v>1</v>
      </c>
      <c r="AE8" s="138">
        <v>73</v>
      </c>
      <c r="AF8" s="138">
        <v>1</v>
      </c>
      <c r="AG8" s="138">
        <v>55</v>
      </c>
      <c r="AH8" s="138">
        <v>0</v>
      </c>
      <c r="AI8" s="149">
        <f t="shared" si="0"/>
        <v>64</v>
      </c>
      <c r="AJ8" s="138">
        <f t="shared" si="1"/>
        <v>2</v>
      </c>
      <c r="AK8" s="138">
        <v>1</v>
      </c>
      <c r="AL8" s="138"/>
      <c r="AM8" s="138">
        <v>1</v>
      </c>
      <c r="AN8" s="138">
        <f t="shared" si="2"/>
        <v>4</v>
      </c>
      <c r="AO8" s="198"/>
    </row>
    <row r="9" ht="20.15" customHeight="1" spans="1:40">
      <c r="A9" s="39">
        <v>83</v>
      </c>
      <c r="B9" s="117">
        <v>0.552083333333333</v>
      </c>
      <c r="C9" s="40" t="s">
        <v>215</v>
      </c>
      <c r="D9" s="38" t="s">
        <v>191</v>
      </c>
      <c r="E9" s="39">
        <v>3</v>
      </c>
      <c r="F9" s="40" t="s">
        <v>192</v>
      </c>
      <c r="G9" s="40" t="s">
        <v>74</v>
      </c>
      <c r="H9" s="40"/>
      <c r="I9" s="40" t="s">
        <v>701</v>
      </c>
      <c r="J9" s="40" t="s">
        <v>702</v>
      </c>
      <c r="K9" s="40">
        <v>19950718</v>
      </c>
      <c r="L9" s="40">
        <v>4860.59</v>
      </c>
      <c r="M9" s="40" t="s">
        <v>703</v>
      </c>
      <c r="N9" s="38" t="s">
        <v>704</v>
      </c>
      <c r="O9" s="127">
        <v>1280</v>
      </c>
      <c r="P9" s="126">
        <v>200</v>
      </c>
      <c r="Q9" s="38" t="s">
        <v>80</v>
      </c>
      <c r="R9" s="126" t="s">
        <v>81</v>
      </c>
      <c r="S9" s="126" t="s">
        <v>147</v>
      </c>
      <c r="T9" s="38" t="s">
        <v>705</v>
      </c>
      <c r="U9" s="38" t="s">
        <v>706</v>
      </c>
      <c r="V9" s="38" t="s">
        <v>707</v>
      </c>
      <c r="W9" s="38" t="s">
        <v>708</v>
      </c>
      <c r="X9" s="38" t="s">
        <v>304</v>
      </c>
      <c r="Y9" s="38" t="s">
        <v>709</v>
      </c>
      <c r="Z9" s="38" t="s">
        <v>204</v>
      </c>
      <c r="AA9" s="138">
        <v>66</v>
      </c>
      <c r="AB9" s="138">
        <v>1</v>
      </c>
      <c r="AC9" s="138">
        <v>70</v>
      </c>
      <c r="AD9" s="138">
        <v>1</v>
      </c>
      <c r="AE9" s="138">
        <v>43</v>
      </c>
      <c r="AF9" s="138">
        <v>0</v>
      </c>
      <c r="AG9" s="138">
        <v>75</v>
      </c>
      <c r="AH9" s="138">
        <v>1</v>
      </c>
      <c r="AI9" s="149">
        <f t="shared" si="0"/>
        <v>63.5</v>
      </c>
      <c r="AJ9" s="138">
        <f t="shared" si="1"/>
        <v>3</v>
      </c>
      <c r="AK9" s="138">
        <v>0</v>
      </c>
      <c r="AL9" s="138"/>
      <c r="AM9" s="138">
        <v>1</v>
      </c>
      <c r="AN9" s="138">
        <f t="shared" si="2"/>
        <v>4</v>
      </c>
    </row>
    <row r="10" ht="20.15" customHeight="1" spans="1:40">
      <c r="A10" s="112">
        <v>62</v>
      </c>
      <c r="B10" s="113">
        <v>0.583333333333333</v>
      </c>
      <c r="C10" s="43" t="s">
        <v>215</v>
      </c>
      <c r="D10" s="40" t="s">
        <v>751</v>
      </c>
      <c r="E10" s="39">
        <v>2</v>
      </c>
      <c r="F10" s="40">
        <v>2021</v>
      </c>
      <c r="G10" s="40" t="s">
        <v>74</v>
      </c>
      <c r="H10" s="40"/>
      <c r="I10" s="40" t="s">
        <v>752</v>
      </c>
      <c r="J10" s="40" t="s">
        <v>753</v>
      </c>
      <c r="K10" s="40" t="s">
        <v>754</v>
      </c>
      <c r="L10" s="40">
        <v>1363.4427</v>
      </c>
      <c r="M10" s="40" t="s">
        <v>755</v>
      </c>
      <c r="N10" s="40" t="s">
        <v>756</v>
      </c>
      <c r="O10" s="40">
        <v>1200</v>
      </c>
      <c r="P10" s="40">
        <v>200</v>
      </c>
      <c r="Q10" s="40" t="s">
        <v>80</v>
      </c>
      <c r="R10" s="40" t="s">
        <v>757</v>
      </c>
      <c r="S10" s="40" t="s">
        <v>164</v>
      </c>
      <c r="T10" s="40" t="s">
        <v>758</v>
      </c>
      <c r="U10" s="40" t="s">
        <v>759</v>
      </c>
      <c r="V10" s="40" t="s">
        <v>760</v>
      </c>
      <c r="W10" s="40" t="s">
        <v>761</v>
      </c>
      <c r="X10" s="40" t="s">
        <v>762</v>
      </c>
      <c r="Y10" s="38" t="s">
        <v>763</v>
      </c>
      <c r="Z10" s="40"/>
      <c r="AA10" s="138">
        <v>56</v>
      </c>
      <c r="AB10" s="138">
        <v>0</v>
      </c>
      <c r="AC10" s="138">
        <v>70</v>
      </c>
      <c r="AD10" s="138">
        <v>1</v>
      </c>
      <c r="AE10" s="138">
        <v>72</v>
      </c>
      <c r="AF10" s="138">
        <v>1</v>
      </c>
      <c r="AG10" s="138">
        <v>55</v>
      </c>
      <c r="AH10" s="138">
        <v>0</v>
      </c>
      <c r="AI10" s="149">
        <f t="shared" si="0"/>
        <v>63.25</v>
      </c>
      <c r="AJ10" s="138">
        <f t="shared" si="1"/>
        <v>2</v>
      </c>
      <c r="AK10" s="138">
        <v>1</v>
      </c>
      <c r="AL10" s="138"/>
      <c r="AM10" s="138">
        <v>1</v>
      </c>
      <c r="AN10" s="138">
        <f t="shared" si="2"/>
        <v>4</v>
      </c>
    </row>
    <row r="11" ht="20.15" customHeight="1" spans="1:40">
      <c r="A11" s="112">
        <v>128</v>
      </c>
      <c r="B11" s="113">
        <v>0.427083333333333</v>
      </c>
      <c r="C11" s="43" t="s">
        <v>215</v>
      </c>
      <c r="D11" s="40" t="s">
        <v>404</v>
      </c>
      <c r="E11" s="39">
        <v>2</v>
      </c>
      <c r="F11" s="40">
        <v>2021</v>
      </c>
      <c r="G11" s="40" t="s">
        <v>156</v>
      </c>
      <c r="H11" s="40"/>
      <c r="I11" s="40" t="s">
        <v>405</v>
      </c>
      <c r="J11" s="40" t="s">
        <v>406</v>
      </c>
      <c r="K11" s="40">
        <v>20040526</v>
      </c>
      <c r="L11" s="40">
        <v>1000</v>
      </c>
      <c r="M11" s="40" t="s">
        <v>407</v>
      </c>
      <c r="N11" s="40" t="s">
        <v>408</v>
      </c>
      <c r="O11" s="40">
        <v>1284</v>
      </c>
      <c r="P11" s="40">
        <v>240</v>
      </c>
      <c r="Q11" s="40" t="s">
        <v>80</v>
      </c>
      <c r="R11" s="40">
        <v>20210101</v>
      </c>
      <c r="S11" s="40">
        <v>20221231</v>
      </c>
      <c r="T11" s="40" t="s">
        <v>148</v>
      </c>
      <c r="U11" s="40" t="s">
        <v>409</v>
      </c>
      <c r="V11" s="40" t="s">
        <v>410</v>
      </c>
      <c r="W11" s="40" t="s">
        <v>411</v>
      </c>
      <c r="X11" s="40" t="s">
        <v>169</v>
      </c>
      <c r="Y11" s="38" t="s">
        <v>412</v>
      </c>
      <c r="Z11" s="40"/>
      <c r="AA11" s="138">
        <v>62</v>
      </c>
      <c r="AB11" s="138">
        <v>1</v>
      </c>
      <c r="AC11" s="138">
        <v>56</v>
      </c>
      <c r="AD11" s="138">
        <v>0</v>
      </c>
      <c r="AE11" s="138">
        <v>78</v>
      </c>
      <c r="AF11" s="138">
        <v>1</v>
      </c>
      <c r="AG11" s="138">
        <v>55</v>
      </c>
      <c r="AH11" s="138">
        <v>0</v>
      </c>
      <c r="AI11" s="149">
        <f t="shared" si="0"/>
        <v>62.75</v>
      </c>
      <c r="AJ11" s="138">
        <f t="shared" si="1"/>
        <v>2</v>
      </c>
      <c r="AK11" s="138">
        <v>1</v>
      </c>
      <c r="AL11" s="138"/>
      <c r="AM11" s="138">
        <v>1</v>
      </c>
      <c r="AN11" s="138">
        <f t="shared" si="2"/>
        <v>4</v>
      </c>
    </row>
    <row r="12" ht="20.15" customHeight="1" spans="1:40">
      <c r="A12" s="112">
        <v>46</v>
      </c>
      <c r="B12" s="113">
        <v>0.458333333333333</v>
      </c>
      <c r="C12" s="43" t="s">
        <v>215</v>
      </c>
      <c r="D12" s="118" t="s">
        <v>497</v>
      </c>
      <c r="E12" s="118" t="s">
        <v>374</v>
      </c>
      <c r="F12" s="191">
        <v>2021</v>
      </c>
      <c r="G12" s="191" t="s">
        <v>156</v>
      </c>
      <c r="H12" s="118"/>
      <c r="I12" s="118" t="s">
        <v>498</v>
      </c>
      <c r="J12" s="193" t="s">
        <v>499</v>
      </c>
      <c r="K12" s="194">
        <v>20120113</v>
      </c>
      <c r="L12" s="191">
        <v>4000</v>
      </c>
      <c r="M12" s="118" t="s">
        <v>500</v>
      </c>
      <c r="N12" s="118" t="s">
        <v>501</v>
      </c>
      <c r="O12" s="195">
        <v>1554</v>
      </c>
      <c r="P12" s="118">
        <v>300</v>
      </c>
      <c r="Q12" s="121" t="s">
        <v>80</v>
      </c>
      <c r="R12" s="128">
        <v>20200801</v>
      </c>
      <c r="S12" s="128">
        <v>20220731</v>
      </c>
      <c r="T12" s="118" t="s">
        <v>502</v>
      </c>
      <c r="U12" s="197" t="s">
        <v>503</v>
      </c>
      <c r="V12" s="118" t="s">
        <v>504</v>
      </c>
      <c r="W12" s="118" t="s">
        <v>505</v>
      </c>
      <c r="X12" s="118" t="s">
        <v>169</v>
      </c>
      <c r="Y12" s="118" t="s">
        <v>506</v>
      </c>
      <c r="Z12" s="118"/>
      <c r="AA12" s="139">
        <v>57</v>
      </c>
      <c r="AB12" s="139">
        <v>0</v>
      </c>
      <c r="AC12" s="139">
        <v>70</v>
      </c>
      <c r="AD12" s="139">
        <v>1</v>
      </c>
      <c r="AE12" s="139">
        <v>50</v>
      </c>
      <c r="AF12" s="139">
        <v>0</v>
      </c>
      <c r="AG12" s="139">
        <v>70</v>
      </c>
      <c r="AH12" s="139">
        <v>1</v>
      </c>
      <c r="AI12" s="150">
        <f t="shared" si="0"/>
        <v>61.75</v>
      </c>
      <c r="AJ12" s="139">
        <f t="shared" si="1"/>
        <v>2</v>
      </c>
      <c r="AK12" s="139">
        <v>1</v>
      </c>
      <c r="AL12" s="139"/>
      <c r="AM12" s="139"/>
      <c r="AN12" s="139">
        <f t="shared" si="2"/>
        <v>3</v>
      </c>
    </row>
    <row r="13" ht="20.15" customHeight="1" spans="1:41">
      <c r="A13" s="112">
        <v>125</v>
      </c>
      <c r="B13" s="113">
        <v>0.416666666666667</v>
      </c>
      <c r="C13" s="43" t="s">
        <v>215</v>
      </c>
      <c r="D13" s="118" t="s">
        <v>260</v>
      </c>
      <c r="E13" s="120">
        <v>11</v>
      </c>
      <c r="F13" s="118">
        <v>2021</v>
      </c>
      <c r="G13" s="118" t="s">
        <v>142</v>
      </c>
      <c r="H13" s="118"/>
      <c r="I13" s="118" t="s">
        <v>394</v>
      </c>
      <c r="J13" s="118" t="s">
        <v>395</v>
      </c>
      <c r="K13" s="118">
        <v>20200428</v>
      </c>
      <c r="L13" s="118">
        <v>10000</v>
      </c>
      <c r="M13" s="118" t="s">
        <v>396</v>
      </c>
      <c r="N13" s="118" t="s">
        <v>397</v>
      </c>
      <c r="O13" s="118">
        <v>1550</v>
      </c>
      <c r="P13" s="118">
        <v>300</v>
      </c>
      <c r="Q13" s="118" t="s">
        <v>80</v>
      </c>
      <c r="R13" s="118">
        <v>20210111</v>
      </c>
      <c r="S13" s="118">
        <v>20220528</v>
      </c>
      <c r="T13" s="118" t="s">
        <v>398</v>
      </c>
      <c r="U13" s="118" t="s">
        <v>399</v>
      </c>
      <c r="V13" s="118" t="s">
        <v>400</v>
      </c>
      <c r="W13" s="118" t="s">
        <v>401</v>
      </c>
      <c r="X13" s="118" t="s">
        <v>169</v>
      </c>
      <c r="Y13" s="119" t="s">
        <v>402</v>
      </c>
      <c r="Z13" s="119" t="s">
        <v>403</v>
      </c>
      <c r="AA13" s="139">
        <v>55</v>
      </c>
      <c r="AB13" s="139">
        <v>0</v>
      </c>
      <c r="AC13" s="139">
        <v>58</v>
      </c>
      <c r="AD13" s="139">
        <v>0</v>
      </c>
      <c r="AE13" s="139">
        <v>49</v>
      </c>
      <c r="AF13" s="139">
        <v>0</v>
      </c>
      <c r="AG13" s="139">
        <v>70</v>
      </c>
      <c r="AH13" s="139">
        <v>1</v>
      </c>
      <c r="AI13" s="150">
        <f t="shared" si="0"/>
        <v>58</v>
      </c>
      <c r="AJ13" s="139">
        <f t="shared" si="1"/>
        <v>1</v>
      </c>
      <c r="AK13" s="139">
        <v>1</v>
      </c>
      <c r="AL13" s="139"/>
      <c r="AM13" s="139">
        <v>1</v>
      </c>
      <c r="AN13" s="139">
        <f t="shared" si="2"/>
        <v>3</v>
      </c>
      <c r="AO13" s="199"/>
    </row>
    <row r="14" ht="20.15" customHeight="1" spans="1:40">
      <c r="A14" s="112">
        <v>29</v>
      </c>
      <c r="B14" s="113">
        <v>0.604166666666667</v>
      </c>
      <c r="C14" s="43" t="s">
        <v>215</v>
      </c>
      <c r="D14" s="118" t="s">
        <v>422</v>
      </c>
      <c r="E14" s="120">
        <v>1</v>
      </c>
      <c r="F14" s="118">
        <v>2021</v>
      </c>
      <c r="G14" s="118" t="s">
        <v>74</v>
      </c>
      <c r="H14" s="118"/>
      <c r="I14" s="118" t="s">
        <v>953</v>
      </c>
      <c r="J14" s="118" t="s">
        <v>954</v>
      </c>
      <c r="K14" s="118">
        <v>20150331</v>
      </c>
      <c r="L14" s="118">
        <v>1000</v>
      </c>
      <c r="M14" s="118" t="s">
        <v>955</v>
      </c>
      <c r="N14" s="118" t="s">
        <v>956</v>
      </c>
      <c r="O14" s="118">
        <v>1300</v>
      </c>
      <c r="P14" s="118">
        <v>260</v>
      </c>
      <c r="Q14" s="118" t="s">
        <v>80</v>
      </c>
      <c r="R14" s="118">
        <v>20200901</v>
      </c>
      <c r="S14" s="118">
        <v>20220831</v>
      </c>
      <c r="T14" s="118" t="s">
        <v>957</v>
      </c>
      <c r="U14" s="118" t="s">
        <v>958</v>
      </c>
      <c r="V14" s="118" t="s">
        <v>959</v>
      </c>
      <c r="W14" s="118" t="s">
        <v>960</v>
      </c>
      <c r="X14" s="118" t="s">
        <v>169</v>
      </c>
      <c r="Y14" s="119" t="s">
        <v>961</v>
      </c>
      <c r="Z14" s="118"/>
      <c r="AA14" s="139">
        <v>63</v>
      </c>
      <c r="AB14" s="139">
        <v>1</v>
      </c>
      <c r="AC14" s="139">
        <v>58</v>
      </c>
      <c r="AD14" s="139">
        <v>0</v>
      </c>
      <c r="AE14" s="139">
        <v>44</v>
      </c>
      <c r="AF14" s="139">
        <v>0</v>
      </c>
      <c r="AG14" s="139">
        <v>55</v>
      </c>
      <c r="AH14" s="139">
        <v>0</v>
      </c>
      <c r="AI14" s="150">
        <f t="shared" si="0"/>
        <v>55</v>
      </c>
      <c r="AJ14" s="139">
        <f t="shared" si="1"/>
        <v>1</v>
      </c>
      <c r="AK14" s="139">
        <v>1</v>
      </c>
      <c r="AL14" s="139"/>
      <c r="AM14" s="139">
        <v>1</v>
      </c>
      <c r="AN14" s="139">
        <f t="shared" si="2"/>
        <v>3</v>
      </c>
    </row>
    <row r="15" ht="20.15" customHeight="1" spans="1:40">
      <c r="A15" s="112">
        <v>20</v>
      </c>
      <c r="B15" s="113">
        <v>0.635416666666667</v>
      </c>
      <c r="C15" s="43" t="s">
        <v>215</v>
      </c>
      <c r="D15" s="118" t="s">
        <v>321</v>
      </c>
      <c r="E15" s="118" t="s">
        <v>507</v>
      </c>
      <c r="F15" s="118">
        <v>2021</v>
      </c>
      <c r="G15" s="118" t="s">
        <v>142</v>
      </c>
      <c r="H15" s="118"/>
      <c r="I15" s="118" t="s">
        <v>1376</v>
      </c>
      <c r="J15" s="118" t="s">
        <v>1377</v>
      </c>
      <c r="K15" s="118">
        <v>20180604</v>
      </c>
      <c r="L15" s="118">
        <v>5000</v>
      </c>
      <c r="M15" s="118" t="s">
        <v>1378</v>
      </c>
      <c r="N15" s="118" t="s">
        <v>1379</v>
      </c>
      <c r="O15" s="118">
        <v>1800</v>
      </c>
      <c r="P15" s="196">
        <v>300</v>
      </c>
      <c r="Q15" s="118" t="s">
        <v>80</v>
      </c>
      <c r="R15" s="118">
        <v>20200701</v>
      </c>
      <c r="S15" s="118">
        <v>20220730</v>
      </c>
      <c r="T15" s="118" t="s">
        <v>1380</v>
      </c>
      <c r="U15" s="118" t="s">
        <v>1381</v>
      </c>
      <c r="V15" s="118" t="s">
        <v>1382</v>
      </c>
      <c r="W15" s="118" t="s">
        <v>1383</v>
      </c>
      <c r="X15" s="118" t="s">
        <v>169</v>
      </c>
      <c r="Y15" s="119" t="s">
        <v>1384</v>
      </c>
      <c r="Z15" s="118"/>
      <c r="AA15" s="139">
        <v>61</v>
      </c>
      <c r="AB15" s="139">
        <v>1</v>
      </c>
      <c r="AC15" s="139">
        <v>50</v>
      </c>
      <c r="AD15" s="139">
        <v>0</v>
      </c>
      <c r="AE15" s="139">
        <v>47</v>
      </c>
      <c r="AF15" s="139">
        <v>0</v>
      </c>
      <c r="AG15" s="139">
        <v>55</v>
      </c>
      <c r="AH15" s="139">
        <v>0</v>
      </c>
      <c r="AI15" s="150">
        <f t="shared" si="0"/>
        <v>53.25</v>
      </c>
      <c r="AJ15" s="139">
        <f t="shared" si="1"/>
        <v>1</v>
      </c>
      <c r="AK15" s="139">
        <v>1</v>
      </c>
      <c r="AL15" s="139"/>
      <c r="AM15" s="139">
        <v>1</v>
      </c>
      <c r="AN15" s="139">
        <f t="shared" si="2"/>
        <v>3</v>
      </c>
    </row>
    <row r="16" ht="20.15" customHeight="1" spans="1:40">
      <c r="A16" s="112">
        <v>55</v>
      </c>
      <c r="B16" s="113">
        <v>0.395833333333333</v>
      </c>
      <c r="C16" s="43" t="s">
        <v>215</v>
      </c>
      <c r="D16" s="43" t="s">
        <v>72</v>
      </c>
      <c r="E16" s="43" t="s">
        <v>216</v>
      </c>
      <c r="F16" s="43">
        <v>2021</v>
      </c>
      <c r="G16" s="43" t="s">
        <v>142</v>
      </c>
      <c r="H16" s="43"/>
      <c r="I16" s="43" t="s">
        <v>217</v>
      </c>
      <c r="J16" s="43" t="s">
        <v>218</v>
      </c>
      <c r="K16" s="43" t="s">
        <v>219</v>
      </c>
      <c r="L16" s="43">
        <v>300</v>
      </c>
      <c r="M16" s="43" t="s">
        <v>220</v>
      </c>
      <c r="N16" s="43" t="s">
        <v>221</v>
      </c>
      <c r="O16" s="43">
        <v>2000</v>
      </c>
      <c r="P16" s="43">
        <v>325</v>
      </c>
      <c r="Q16" s="43" t="s">
        <v>80</v>
      </c>
      <c r="R16" s="43" t="s">
        <v>222</v>
      </c>
      <c r="S16" s="43" t="s">
        <v>223</v>
      </c>
      <c r="T16" s="43" t="s">
        <v>224</v>
      </c>
      <c r="U16" s="43" t="s">
        <v>225</v>
      </c>
      <c r="V16" s="43" t="s">
        <v>226</v>
      </c>
      <c r="W16" s="43" t="s">
        <v>227</v>
      </c>
      <c r="X16" s="43" t="s">
        <v>169</v>
      </c>
      <c r="Y16" s="140" t="s">
        <v>228</v>
      </c>
      <c r="Z16" s="43"/>
      <c r="AA16" s="141">
        <v>57</v>
      </c>
      <c r="AB16" s="141">
        <v>0</v>
      </c>
      <c r="AC16" s="141">
        <v>58</v>
      </c>
      <c r="AD16" s="141">
        <v>0</v>
      </c>
      <c r="AE16" s="141">
        <v>80</v>
      </c>
      <c r="AF16" s="141">
        <v>1</v>
      </c>
      <c r="AG16" s="141">
        <v>70</v>
      </c>
      <c r="AH16" s="141">
        <v>1</v>
      </c>
      <c r="AI16" s="151">
        <f t="shared" si="0"/>
        <v>66.25</v>
      </c>
      <c r="AJ16" s="141">
        <f t="shared" si="1"/>
        <v>2</v>
      </c>
      <c r="AK16" s="141">
        <v>0</v>
      </c>
      <c r="AL16" s="141"/>
      <c r="AM16" s="141"/>
      <c r="AN16" s="141">
        <f t="shared" si="2"/>
        <v>2</v>
      </c>
    </row>
    <row r="17" ht="20.15" customHeight="1" spans="1:40">
      <c r="A17" s="112">
        <v>32</v>
      </c>
      <c r="B17" s="113">
        <v>0.625</v>
      </c>
      <c r="C17" s="43" t="s">
        <v>215</v>
      </c>
      <c r="D17" s="43" t="s">
        <v>422</v>
      </c>
      <c r="E17" s="112">
        <v>4</v>
      </c>
      <c r="F17" s="43">
        <v>2021</v>
      </c>
      <c r="G17" s="43" t="s">
        <v>74</v>
      </c>
      <c r="H17" s="43"/>
      <c r="I17" s="122" t="s">
        <v>1347</v>
      </c>
      <c r="J17" s="43" t="s">
        <v>1348</v>
      </c>
      <c r="K17" s="43">
        <v>20111214</v>
      </c>
      <c r="L17" s="43">
        <v>5000</v>
      </c>
      <c r="M17" s="43" t="s">
        <v>1349</v>
      </c>
      <c r="N17" s="43" t="s">
        <v>1350</v>
      </c>
      <c r="O17" s="43">
        <v>1500</v>
      </c>
      <c r="P17" s="43">
        <v>300</v>
      </c>
      <c r="Q17" s="43" t="s">
        <v>80</v>
      </c>
      <c r="R17" s="43">
        <v>20201101</v>
      </c>
      <c r="S17" s="43">
        <v>20221131</v>
      </c>
      <c r="T17" s="43" t="s">
        <v>1351</v>
      </c>
      <c r="U17" s="43" t="s">
        <v>1352</v>
      </c>
      <c r="V17" s="43" t="s">
        <v>1353</v>
      </c>
      <c r="W17" s="43" t="s">
        <v>1354</v>
      </c>
      <c r="X17" s="43" t="s">
        <v>169</v>
      </c>
      <c r="Y17" s="140" t="s">
        <v>1355</v>
      </c>
      <c r="Z17" s="43"/>
      <c r="AA17" s="141">
        <v>51</v>
      </c>
      <c r="AB17" s="141">
        <v>0</v>
      </c>
      <c r="AC17" s="141">
        <v>65</v>
      </c>
      <c r="AD17" s="141">
        <v>1</v>
      </c>
      <c r="AE17" s="141">
        <v>82</v>
      </c>
      <c r="AF17" s="141">
        <v>1</v>
      </c>
      <c r="AG17" s="141">
        <v>58</v>
      </c>
      <c r="AH17" s="141">
        <v>0</v>
      </c>
      <c r="AI17" s="151">
        <f t="shared" si="0"/>
        <v>64</v>
      </c>
      <c r="AJ17" s="141">
        <f t="shared" si="1"/>
        <v>2</v>
      </c>
      <c r="AK17" s="141">
        <v>0</v>
      </c>
      <c r="AL17" s="141"/>
      <c r="AM17" s="141"/>
      <c r="AN17" s="141">
        <f t="shared" si="2"/>
        <v>2</v>
      </c>
    </row>
    <row r="18" ht="20.15" customHeight="1" spans="1:40">
      <c r="A18" s="112">
        <v>30</v>
      </c>
      <c r="B18" s="113">
        <v>0.614583333333333</v>
      </c>
      <c r="C18" s="43" t="s">
        <v>215</v>
      </c>
      <c r="D18" s="43" t="s">
        <v>422</v>
      </c>
      <c r="E18" s="112">
        <v>2</v>
      </c>
      <c r="F18" s="43">
        <v>2021</v>
      </c>
      <c r="G18" s="43" t="s">
        <v>74</v>
      </c>
      <c r="H18" s="43"/>
      <c r="I18" s="43" t="s">
        <v>1000</v>
      </c>
      <c r="J18" s="43" t="s">
        <v>1001</v>
      </c>
      <c r="K18" s="43">
        <v>20020608</v>
      </c>
      <c r="L18" s="43">
        <v>10778</v>
      </c>
      <c r="M18" s="43" t="s">
        <v>1002</v>
      </c>
      <c r="N18" s="43" t="s">
        <v>1003</v>
      </c>
      <c r="O18" s="43">
        <v>1500</v>
      </c>
      <c r="P18" s="43">
        <v>300</v>
      </c>
      <c r="Q18" s="43" t="s">
        <v>80</v>
      </c>
      <c r="R18" s="43">
        <v>20200901</v>
      </c>
      <c r="S18" s="43">
        <v>20220831</v>
      </c>
      <c r="T18" s="43" t="s">
        <v>1004</v>
      </c>
      <c r="U18" s="43" t="s">
        <v>1005</v>
      </c>
      <c r="V18" s="43" t="s">
        <v>1006</v>
      </c>
      <c r="W18" s="43" t="s">
        <v>1007</v>
      </c>
      <c r="X18" s="43" t="s">
        <v>169</v>
      </c>
      <c r="Y18" s="140" t="s">
        <v>1008</v>
      </c>
      <c r="Z18" s="43"/>
      <c r="AA18" s="141">
        <v>56</v>
      </c>
      <c r="AB18" s="141">
        <v>0</v>
      </c>
      <c r="AC18" s="141">
        <v>57</v>
      </c>
      <c r="AD18" s="141">
        <v>0</v>
      </c>
      <c r="AE18" s="141">
        <v>41</v>
      </c>
      <c r="AF18" s="141">
        <v>0</v>
      </c>
      <c r="AG18" s="141">
        <v>55</v>
      </c>
      <c r="AH18" s="141">
        <v>0</v>
      </c>
      <c r="AI18" s="151">
        <f t="shared" si="0"/>
        <v>52.25</v>
      </c>
      <c r="AJ18" s="141">
        <f t="shared" si="1"/>
        <v>0</v>
      </c>
      <c r="AK18" s="141">
        <v>1</v>
      </c>
      <c r="AL18" s="141"/>
      <c r="AM18" s="141">
        <v>1</v>
      </c>
      <c r="AN18" s="141">
        <f t="shared" si="2"/>
        <v>2</v>
      </c>
    </row>
    <row r="19" ht="20.15" customHeight="1" spans="1:40">
      <c r="A19" s="112">
        <v>88</v>
      </c>
      <c r="B19" s="113">
        <v>0.572916666666667</v>
      </c>
      <c r="C19" s="43" t="s">
        <v>215</v>
      </c>
      <c r="D19" s="140" t="s">
        <v>191</v>
      </c>
      <c r="E19" s="112">
        <v>8</v>
      </c>
      <c r="F19" s="43" t="s">
        <v>192</v>
      </c>
      <c r="G19" s="43" t="s">
        <v>74</v>
      </c>
      <c r="H19" s="43"/>
      <c r="I19" s="43" t="s">
        <v>729</v>
      </c>
      <c r="J19" s="43" t="s">
        <v>730</v>
      </c>
      <c r="K19" s="43">
        <v>20190814</v>
      </c>
      <c r="L19" s="43" t="s">
        <v>731</v>
      </c>
      <c r="M19" s="43" t="s">
        <v>732</v>
      </c>
      <c r="N19" s="140" t="s">
        <v>733</v>
      </c>
      <c r="O19" s="168">
        <v>1500</v>
      </c>
      <c r="P19" s="168">
        <v>300</v>
      </c>
      <c r="Q19" s="140" t="s">
        <v>80</v>
      </c>
      <c r="R19" s="168">
        <v>20210101</v>
      </c>
      <c r="S19" s="168">
        <v>20221231</v>
      </c>
      <c r="T19" s="140" t="s">
        <v>734</v>
      </c>
      <c r="U19" s="140" t="s">
        <v>735</v>
      </c>
      <c r="V19" s="140" t="s">
        <v>736</v>
      </c>
      <c r="W19" s="140" t="s">
        <v>737</v>
      </c>
      <c r="X19" s="140" t="s">
        <v>169</v>
      </c>
      <c r="Y19" s="140" t="s">
        <v>738</v>
      </c>
      <c r="Z19" s="140"/>
      <c r="AA19" s="141">
        <v>55</v>
      </c>
      <c r="AB19" s="141">
        <v>0</v>
      </c>
      <c r="AC19" s="141">
        <v>58</v>
      </c>
      <c r="AD19" s="141">
        <v>0</v>
      </c>
      <c r="AE19" s="141">
        <v>44</v>
      </c>
      <c r="AF19" s="141">
        <v>0</v>
      </c>
      <c r="AG19" s="141">
        <v>58</v>
      </c>
      <c r="AH19" s="141">
        <v>0</v>
      </c>
      <c r="AI19" s="151">
        <f t="shared" ref="AI19" si="3">(AG19+AE19+AC19+AA19)/4</f>
        <v>53.75</v>
      </c>
      <c r="AJ19" s="141">
        <f t="shared" ref="AJ19" si="4">AB19+AD19+AF19+AH19</f>
        <v>0</v>
      </c>
      <c r="AK19" s="141">
        <v>1</v>
      </c>
      <c r="AL19" s="141"/>
      <c r="AM19" s="141"/>
      <c r="AN19" s="141">
        <f t="shared" ref="AN19" si="5">AM19+AL19+AK19+AJ19</f>
        <v>1</v>
      </c>
    </row>
    <row r="20" ht="20.15" customHeight="1" spans="1:40">
      <c r="A20" s="112">
        <v>59</v>
      </c>
      <c r="B20" s="113">
        <v>0.40625</v>
      </c>
      <c r="C20" s="43" t="s">
        <v>215</v>
      </c>
      <c r="D20" s="43" t="s">
        <v>72</v>
      </c>
      <c r="E20" s="43" t="s">
        <v>307</v>
      </c>
      <c r="F20" s="43">
        <v>2021</v>
      </c>
      <c r="G20" s="43" t="s">
        <v>74</v>
      </c>
      <c r="H20" s="43"/>
      <c r="I20" s="43" t="s">
        <v>308</v>
      </c>
      <c r="J20" s="43" t="s">
        <v>309</v>
      </c>
      <c r="K20" s="43" t="s">
        <v>310</v>
      </c>
      <c r="L20" s="43" t="s">
        <v>311</v>
      </c>
      <c r="M20" s="43" t="s">
        <v>312</v>
      </c>
      <c r="N20" s="43" t="s">
        <v>313</v>
      </c>
      <c r="O20" s="43">
        <v>1453</v>
      </c>
      <c r="P20" s="43">
        <v>200</v>
      </c>
      <c r="Q20" s="43" t="s">
        <v>80</v>
      </c>
      <c r="R20" s="43" t="s">
        <v>314</v>
      </c>
      <c r="S20" s="43" t="s">
        <v>315</v>
      </c>
      <c r="T20" s="43" t="s">
        <v>316</v>
      </c>
      <c r="U20" s="43" t="s">
        <v>317</v>
      </c>
      <c r="V20" s="43" t="s">
        <v>318</v>
      </c>
      <c r="W20" s="43" t="s">
        <v>319</v>
      </c>
      <c r="X20" s="43" t="s">
        <v>169</v>
      </c>
      <c r="Y20" s="140" t="s">
        <v>320</v>
      </c>
      <c r="Z20" s="43"/>
      <c r="AA20" s="141">
        <v>53</v>
      </c>
      <c r="AB20" s="141">
        <v>0</v>
      </c>
      <c r="AC20" s="141">
        <v>58.5</v>
      </c>
      <c r="AD20" s="141">
        <v>0</v>
      </c>
      <c r="AE20" s="141">
        <v>56</v>
      </c>
      <c r="AF20" s="141">
        <v>0</v>
      </c>
      <c r="AG20" s="141">
        <v>55</v>
      </c>
      <c r="AH20" s="141">
        <v>0</v>
      </c>
      <c r="AI20" s="151">
        <f t="shared" si="0"/>
        <v>55.625</v>
      </c>
      <c r="AJ20" s="141">
        <f t="shared" si="1"/>
        <v>0</v>
      </c>
      <c r="AK20" s="141">
        <v>0</v>
      </c>
      <c r="AL20" s="141"/>
      <c r="AM20" s="141"/>
      <c r="AN20" s="141">
        <f t="shared" si="2"/>
        <v>0</v>
      </c>
    </row>
  </sheetData>
  <mergeCells count="4">
    <mergeCell ref="AA2:AB2"/>
    <mergeCell ref="AC2:AD2"/>
    <mergeCell ref="AE2:AF2"/>
    <mergeCell ref="AG2:AH2"/>
  </mergeCells>
  <conditionalFormatting sqref="I72:I1048576 I1:I21">
    <cfRule type="duplicateValues" dxfId="5" priority="8"/>
  </conditionalFormatting>
  <conditionalFormatting sqref="I1:I21 I72:I1048576">
    <cfRule type="duplicateValues" dxfId="5" priority="1"/>
  </conditionalFormatting>
  <dataValidations count="3">
    <dataValidation type="list" allowBlank="1" showInputMessage="1" showErrorMessage="1" sqref="F4 F12:F15 F17:F19">
      <formula1>aa</formula1>
    </dataValidation>
    <dataValidation type="list" allowBlank="1" showInputMessage="1" showErrorMessage="1" sqref="G4 G12:G15 G17:G19">
      <formula1>dd</formula1>
    </dataValidation>
    <dataValidation type="list" allowBlank="1" showInputMessage="1" showErrorMessage="1" sqref="Q12:Q15 Q17:Q19">
      <formula1>ee</formula1>
    </dataValidation>
  </dataValidations>
  <pageMargins left="0.699305555555556" right="0.699305555555556"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H20"/>
  <sheetViews>
    <sheetView workbookViewId="0">
      <selection activeCell="G2" sqref="$A2:$XFD20"/>
    </sheetView>
  </sheetViews>
  <sheetFormatPr defaultColWidth="9" defaultRowHeight="20.15" customHeight="1"/>
  <cols>
    <col min="1" max="3" width="9" customWidth="1"/>
    <col min="4" max="4" width="8" customWidth="1"/>
    <col min="5" max="5" width="4.58333333333333" customWidth="1"/>
    <col min="6" max="6" width="20.3333333333333" customWidth="1"/>
    <col min="7" max="7" width="9.33333333333333" customWidth="1"/>
    <col min="8" max="8" width="26" customWidth="1"/>
    <col min="9" max="9" width="9" customWidth="1"/>
    <col min="10" max="10" width="8.5" customWidth="1"/>
    <col min="11" max="18" width="9" customWidth="1"/>
    <col min="19" max="19" width="8.33333333333333" customWidth="1"/>
    <col min="20" max="20" width="9.33333333333333" customWidth="1"/>
    <col min="21" max="34" width="5.58333333333333" style="110" customWidth="1"/>
  </cols>
  <sheetData>
    <row r="2" customHeight="1" spans="1:34">
      <c r="A2" s="21" t="s">
        <v>44</v>
      </c>
      <c r="B2" s="111" t="s">
        <v>45</v>
      </c>
      <c r="C2" s="111" t="s">
        <v>46</v>
      </c>
      <c r="D2" s="21" t="s">
        <v>47</v>
      </c>
      <c r="E2" s="21" t="s">
        <v>48</v>
      </c>
      <c r="F2" s="21" t="s">
        <v>52</v>
      </c>
      <c r="G2" s="111" t="s">
        <v>55</v>
      </c>
      <c r="H2" s="21" t="s">
        <v>56</v>
      </c>
      <c r="I2" s="21" t="s">
        <v>57</v>
      </c>
      <c r="J2" s="21" t="s">
        <v>58</v>
      </c>
      <c r="K2" s="21" t="s">
        <v>59</v>
      </c>
      <c r="L2" s="21" t="s">
        <v>60</v>
      </c>
      <c r="M2" s="21" t="s">
        <v>61</v>
      </c>
      <c r="N2" s="21" t="s">
        <v>62</v>
      </c>
      <c r="O2" s="21" t="s">
        <v>63</v>
      </c>
      <c r="P2" s="21" t="s">
        <v>64</v>
      </c>
      <c r="Q2" s="21" t="s">
        <v>65</v>
      </c>
      <c r="R2" s="135" t="s">
        <v>66</v>
      </c>
      <c r="S2" s="21" t="s">
        <v>67</v>
      </c>
      <c r="T2" s="21" t="s">
        <v>68</v>
      </c>
      <c r="U2" s="136" t="s">
        <v>2052</v>
      </c>
      <c r="V2" s="137"/>
      <c r="W2" s="136" t="s">
        <v>2053</v>
      </c>
      <c r="X2" s="137"/>
      <c r="Y2" s="136" t="s">
        <v>2054</v>
      </c>
      <c r="Z2" s="137"/>
      <c r="AA2" s="136" t="s">
        <v>2055</v>
      </c>
      <c r="AB2" s="137"/>
      <c r="AC2" s="148" t="s">
        <v>1753</v>
      </c>
      <c r="AD2" s="148" t="s">
        <v>1754</v>
      </c>
      <c r="AE2" s="153" t="s">
        <v>1755</v>
      </c>
      <c r="AF2" s="153" t="s">
        <v>1756</v>
      </c>
      <c r="AG2" s="153" t="s">
        <v>1757</v>
      </c>
      <c r="AH2" s="153" t="s">
        <v>1758</v>
      </c>
    </row>
    <row r="3" customHeight="1" spans="1:34">
      <c r="A3" s="112">
        <v>163</v>
      </c>
      <c r="B3" s="113"/>
      <c r="C3" s="43" t="s">
        <v>332</v>
      </c>
      <c r="D3" s="40" t="s">
        <v>1629</v>
      </c>
      <c r="E3" s="39">
        <v>1</v>
      </c>
      <c r="F3" s="40" t="s">
        <v>1706</v>
      </c>
      <c r="G3" s="40">
        <v>6945.02</v>
      </c>
      <c r="H3" s="40" t="s">
        <v>1708</v>
      </c>
      <c r="I3" s="40" t="s">
        <v>1709</v>
      </c>
      <c r="J3" s="40">
        <v>1710</v>
      </c>
      <c r="K3" s="40">
        <v>300</v>
      </c>
      <c r="L3" s="40" t="s">
        <v>80</v>
      </c>
      <c r="M3" s="40" t="s">
        <v>81</v>
      </c>
      <c r="N3" s="40" t="s">
        <v>1710</v>
      </c>
      <c r="O3" s="40" t="s">
        <v>1711</v>
      </c>
      <c r="P3" s="40" t="s">
        <v>1712</v>
      </c>
      <c r="Q3" s="40" t="s">
        <v>1713</v>
      </c>
      <c r="R3" s="40" t="s">
        <v>1714</v>
      </c>
      <c r="S3" s="40" t="s">
        <v>169</v>
      </c>
      <c r="T3" s="38" t="s">
        <v>1715</v>
      </c>
      <c r="U3" s="138">
        <v>66</v>
      </c>
      <c r="V3" s="138">
        <v>1</v>
      </c>
      <c r="W3" s="138">
        <v>82</v>
      </c>
      <c r="X3" s="138">
        <v>1</v>
      </c>
      <c r="Y3" s="138">
        <v>81</v>
      </c>
      <c r="Z3" s="138">
        <v>1</v>
      </c>
      <c r="AA3" s="138">
        <v>83</v>
      </c>
      <c r="AB3" s="138">
        <v>1</v>
      </c>
      <c r="AC3" s="149">
        <f t="shared" ref="AC3:AC20" si="0">(AA3+Y3+W3+U3)/4</f>
        <v>78</v>
      </c>
      <c r="AD3" s="138">
        <f t="shared" ref="AD3:AD20" si="1">V3+X3+Z3+AB3</f>
        <v>4</v>
      </c>
      <c r="AE3" s="138">
        <v>1</v>
      </c>
      <c r="AF3" s="138"/>
      <c r="AG3" s="138">
        <v>1</v>
      </c>
      <c r="AH3" s="138">
        <f t="shared" ref="AH3:AH20" si="2">AG3+AF3+AE3+AD3</f>
        <v>6</v>
      </c>
    </row>
    <row r="4" customHeight="1" spans="1:34">
      <c r="A4" s="112">
        <v>66</v>
      </c>
      <c r="B4" s="113"/>
      <c r="C4" s="43" t="s">
        <v>332</v>
      </c>
      <c r="D4" s="40" t="s">
        <v>751</v>
      </c>
      <c r="E4" s="39">
        <v>6</v>
      </c>
      <c r="F4" s="40" t="s">
        <v>775</v>
      </c>
      <c r="G4" s="40">
        <v>6000</v>
      </c>
      <c r="H4" s="40" t="s">
        <v>778</v>
      </c>
      <c r="I4" s="40" t="s">
        <v>779</v>
      </c>
      <c r="J4" s="40">
        <v>1610</v>
      </c>
      <c r="K4" s="40">
        <v>200</v>
      </c>
      <c r="L4" s="40" t="s">
        <v>80</v>
      </c>
      <c r="M4" s="40">
        <v>20210101</v>
      </c>
      <c r="N4" s="40">
        <v>20221231</v>
      </c>
      <c r="O4" s="40" t="s">
        <v>780</v>
      </c>
      <c r="P4" s="40" t="s">
        <v>781</v>
      </c>
      <c r="Q4" s="40" t="s">
        <v>782</v>
      </c>
      <c r="R4" s="40" t="s">
        <v>783</v>
      </c>
      <c r="S4" s="40" t="s">
        <v>304</v>
      </c>
      <c r="T4" s="38" t="s">
        <v>784</v>
      </c>
      <c r="U4" s="138">
        <v>81</v>
      </c>
      <c r="V4" s="138">
        <v>1</v>
      </c>
      <c r="W4" s="138">
        <v>82</v>
      </c>
      <c r="X4" s="138">
        <v>1</v>
      </c>
      <c r="Y4" s="138">
        <v>78</v>
      </c>
      <c r="Z4" s="138">
        <v>1</v>
      </c>
      <c r="AA4" s="138">
        <v>88</v>
      </c>
      <c r="AB4" s="138">
        <v>1</v>
      </c>
      <c r="AC4" s="149">
        <f t="shared" si="0"/>
        <v>82.25</v>
      </c>
      <c r="AD4" s="138">
        <f t="shared" si="1"/>
        <v>4</v>
      </c>
      <c r="AE4" s="138">
        <v>1</v>
      </c>
      <c r="AF4" s="138"/>
      <c r="AG4" s="138"/>
      <c r="AH4" s="138">
        <f t="shared" si="2"/>
        <v>5</v>
      </c>
    </row>
    <row r="5" customHeight="1" spans="1:34">
      <c r="A5" s="112">
        <v>42</v>
      </c>
      <c r="B5" s="113"/>
      <c r="C5" s="43" t="s">
        <v>332</v>
      </c>
      <c r="D5" s="40" t="s">
        <v>497</v>
      </c>
      <c r="E5" s="40" t="s">
        <v>333</v>
      </c>
      <c r="F5" s="40" t="s">
        <v>527</v>
      </c>
      <c r="G5" s="185">
        <v>1000</v>
      </c>
      <c r="H5" s="40" t="s">
        <v>529</v>
      </c>
      <c r="I5" s="40" t="s">
        <v>530</v>
      </c>
      <c r="J5" s="186">
        <v>1224</v>
      </c>
      <c r="K5" s="40">
        <v>200</v>
      </c>
      <c r="L5" s="173" t="s">
        <v>80</v>
      </c>
      <c r="M5" s="173">
        <v>20200901</v>
      </c>
      <c r="N5" s="173">
        <v>20220931</v>
      </c>
      <c r="O5" s="40" t="s">
        <v>531</v>
      </c>
      <c r="P5" s="187" t="s">
        <v>532</v>
      </c>
      <c r="Q5" s="40" t="s">
        <v>533</v>
      </c>
      <c r="R5" s="40" t="s">
        <v>534</v>
      </c>
      <c r="S5" s="40" t="s">
        <v>169</v>
      </c>
      <c r="T5" s="40" t="s">
        <v>535</v>
      </c>
      <c r="U5" s="138">
        <v>67</v>
      </c>
      <c r="V5" s="138">
        <v>1</v>
      </c>
      <c r="W5" s="138">
        <v>80</v>
      </c>
      <c r="X5" s="138">
        <v>1</v>
      </c>
      <c r="Y5" s="138">
        <v>76</v>
      </c>
      <c r="Z5" s="138">
        <v>1</v>
      </c>
      <c r="AA5" s="138">
        <v>89</v>
      </c>
      <c r="AB5" s="138">
        <v>1</v>
      </c>
      <c r="AC5" s="149">
        <f t="shared" si="0"/>
        <v>78</v>
      </c>
      <c r="AD5" s="138">
        <f t="shared" si="1"/>
        <v>4</v>
      </c>
      <c r="AE5" s="138">
        <v>1</v>
      </c>
      <c r="AF5" s="138"/>
      <c r="AG5" s="138"/>
      <c r="AH5" s="138">
        <f t="shared" si="2"/>
        <v>5</v>
      </c>
    </row>
    <row r="6" customHeight="1" spans="1:34">
      <c r="A6" s="112">
        <v>134</v>
      </c>
      <c r="B6" s="113"/>
      <c r="C6" s="43" t="s">
        <v>332</v>
      </c>
      <c r="D6" s="40" t="s">
        <v>404</v>
      </c>
      <c r="E6" s="39">
        <v>8</v>
      </c>
      <c r="F6" s="40" t="s">
        <v>1431</v>
      </c>
      <c r="G6" s="40">
        <v>3780.86</v>
      </c>
      <c r="H6" s="40" t="s">
        <v>1433</v>
      </c>
      <c r="I6" s="40" t="s">
        <v>1434</v>
      </c>
      <c r="J6" s="40">
        <v>1550</v>
      </c>
      <c r="K6" s="40">
        <v>300</v>
      </c>
      <c r="L6" s="40" t="s">
        <v>80</v>
      </c>
      <c r="M6" s="40">
        <v>20210101</v>
      </c>
      <c r="N6" s="40">
        <v>20221231</v>
      </c>
      <c r="O6" s="40" t="s">
        <v>1435</v>
      </c>
      <c r="P6" s="40" t="s">
        <v>1436</v>
      </c>
      <c r="Q6" s="40" t="s">
        <v>1437</v>
      </c>
      <c r="R6" s="40" t="s">
        <v>1438</v>
      </c>
      <c r="S6" s="40" t="s">
        <v>1439</v>
      </c>
      <c r="T6" s="38" t="s">
        <v>1440</v>
      </c>
      <c r="U6" s="138">
        <v>73</v>
      </c>
      <c r="V6" s="138">
        <v>1</v>
      </c>
      <c r="W6" s="138">
        <v>80</v>
      </c>
      <c r="X6" s="138">
        <v>1</v>
      </c>
      <c r="Y6" s="138">
        <v>76</v>
      </c>
      <c r="Z6" s="138">
        <v>1</v>
      </c>
      <c r="AA6" s="138">
        <v>70</v>
      </c>
      <c r="AB6" s="138">
        <v>1</v>
      </c>
      <c r="AC6" s="149">
        <f t="shared" si="0"/>
        <v>74.75</v>
      </c>
      <c r="AD6" s="138">
        <f t="shared" si="1"/>
        <v>4</v>
      </c>
      <c r="AE6" s="138">
        <v>1</v>
      </c>
      <c r="AF6" s="138"/>
      <c r="AG6" s="138"/>
      <c r="AH6" s="138">
        <f t="shared" si="2"/>
        <v>5</v>
      </c>
    </row>
    <row r="7" customHeight="1" spans="1:34">
      <c r="A7" s="112">
        <v>111</v>
      </c>
      <c r="B7" s="113"/>
      <c r="C7" s="43" t="s">
        <v>332</v>
      </c>
      <c r="D7" s="38" t="s">
        <v>650</v>
      </c>
      <c r="E7" s="39">
        <v>17</v>
      </c>
      <c r="F7" s="40" t="s">
        <v>1211</v>
      </c>
      <c r="G7" s="173">
        <v>334.959</v>
      </c>
      <c r="H7" s="40" t="s">
        <v>1213</v>
      </c>
      <c r="I7" s="38" t="s">
        <v>1214</v>
      </c>
      <c r="J7" s="38">
        <v>1850</v>
      </c>
      <c r="K7" s="38">
        <v>300</v>
      </c>
      <c r="L7" s="38" t="s">
        <v>80</v>
      </c>
      <c r="M7" s="39">
        <v>44197</v>
      </c>
      <c r="N7" s="39">
        <v>44926</v>
      </c>
      <c r="O7" s="38" t="s">
        <v>1132</v>
      </c>
      <c r="P7" s="38" t="s">
        <v>1215</v>
      </c>
      <c r="Q7" s="38" t="s">
        <v>1216</v>
      </c>
      <c r="R7" s="38" t="s">
        <v>1217</v>
      </c>
      <c r="S7" s="38" t="s">
        <v>1218</v>
      </c>
      <c r="T7" s="38" t="s">
        <v>1219</v>
      </c>
      <c r="U7" s="138">
        <v>69</v>
      </c>
      <c r="V7" s="138">
        <v>1</v>
      </c>
      <c r="W7" s="138">
        <v>82</v>
      </c>
      <c r="X7" s="138">
        <v>1</v>
      </c>
      <c r="Y7" s="138">
        <v>70</v>
      </c>
      <c r="Z7" s="138">
        <v>1</v>
      </c>
      <c r="AA7" s="138">
        <v>66</v>
      </c>
      <c r="AB7" s="138">
        <v>1</v>
      </c>
      <c r="AC7" s="149">
        <f t="shared" si="0"/>
        <v>71.75</v>
      </c>
      <c r="AD7" s="138">
        <f t="shared" si="1"/>
        <v>4</v>
      </c>
      <c r="AE7" s="138">
        <v>1</v>
      </c>
      <c r="AF7" s="138"/>
      <c r="AG7" s="138"/>
      <c r="AH7" s="138">
        <f t="shared" si="2"/>
        <v>5</v>
      </c>
    </row>
    <row r="8" customHeight="1" spans="1:34">
      <c r="A8" s="112">
        <v>165</v>
      </c>
      <c r="B8" s="113"/>
      <c r="C8" s="43" t="s">
        <v>332</v>
      </c>
      <c r="D8" s="40" t="s">
        <v>1629</v>
      </c>
      <c r="E8" s="39">
        <v>3</v>
      </c>
      <c r="F8" s="40" t="s">
        <v>1725</v>
      </c>
      <c r="G8" s="40">
        <v>5000</v>
      </c>
      <c r="H8" s="40" t="s">
        <v>1727</v>
      </c>
      <c r="I8" s="40" t="s">
        <v>1728</v>
      </c>
      <c r="J8" s="40">
        <v>1500</v>
      </c>
      <c r="K8" s="40">
        <v>300</v>
      </c>
      <c r="L8" s="40" t="s">
        <v>80</v>
      </c>
      <c r="M8" s="40">
        <v>20200901</v>
      </c>
      <c r="N8" s="40">
        <v>20220831</v>
      </c>
      <c r="O8" s="40" t="s">
        <v>1729</v>
      </c>
      <c r="P8" s="40" t="s">
        <v>1730</v>
      </c>
      <c r="Q8" s="40" t="s">
        <v>1731</v>
      </c>
      <c r="R8" s="40">
        <v>15659117825</v>
      </c>
      <c r="S8" s="40" t="s">
        <v>169</v>
      </c>
      <c r="T8" s="38" t="s">
        <v>1732</v>
      </c>
      <c r="U8" s="138">
        <v>43</v>
      </c>
      <c r="V8" s="138">
        <v>0</v>
      </c>
      <c r="W8" s="138">
        <v>81</v>
      </c>
      <c r="X8" s="138">
        <v>1</v>
      </c>
      <c r="Y8" s="138">
        <v>57</v>
      </c>
      <c r="Z8" s="138">
        <v>0</v>
      </c>
      <c r="AA8" s="138">
        <v>85</v>
      </c>
      <c r="AB8" s="138">
        <v>1</v>
      </c>
      <c r="AC8" s="149">
        <f t="shared" si="0"/>
        <v>66.5</v>
      </c>
      <c r="AD8" s="138">
        <f t="shared" si="1"/>
        <v>2</v>
      </c>
      <c r="AE8" s="138">
        <v>1</v>
      </c>
      <c r="AF8" s="138"/>
      <c r="AG8" s="138">
        <v>1</v>
      </c>
      <c r="AH8" s="138">
        <f t="shared" si="2"/>
        <v>4</v>
      </c>
    </row>
    <row r="9" customHeight="1" spans="1:34">
      <c r="A9" s="112">
        <v>99</v>
      </c>
      <c r="B9" s="113"/>
      <c r="C9" s="43" t="s">
        <v>332</v>
      </c>
      <c r="D9" s="119" t="s">
        <v>650</v>
      </c>
      <c r="E9" s="120">
        <v>5</v>
      </c>
      <c r="F9" s="118" t="s">
        <v>1103</v>
      </c>
      <c r="G9" s="118">
        <v>2775</v>
      </c>
      <c r="H9" s="118" t="s">
        <v>1105</v>
      </c>
      <c r="I9" s="119" t="s">
        <v>1106</v>
      </c>
      <c r="J9" s="119">
        <v>1600.5</v>
      </c>
      <c r="K9" s="119">
        <v>295</v>
      </c>
      <c r="L9" s="119" t="s">
        <v>80</v>
      </c>
      <c r="M9" s="188">
        <v>44075</v>
      </c>
      <c r="N9" s="188">
        <v>44804</v>
      </c>
      <c r="O9" s="119" t="s">
        <v>655</v>
      </c>
      <c r="P9" s="119" t="s">
        <v>1107</v>
      </c>
      <c r="Q9" s="119" t="s">
        <v>1108</v>
      </c>
      <c r="R9" s="119" t="s">
        <v>1109</v>
      </c>
      <c r="S9" s="119" t="s">
        <v>169</v>
      </c>
      <c r="T9" s="119" t="s">
        <v>1110</v>
      </c>
      <c r="U9" s="139">
        <v>68</v>
      </c>
      <c r="V9" s="139">
        <v>1</v>
      </c>
      <c r="W9" s="139">
        <v>59</v>
      </c>
      <c r="X9" s="139">
        <v>0</v>
      </c>
      <c r="Y9" s="139">
        <v>85</v>
      </c>
      <c r="Z9" s="139">
        <v>1</v>
      </c>
      <c r="AA9" s="139">
        <v>87</v>
      </c>
      <c r="AB9" s="139">
        <v>1</v>
      </c>
      <c r="AC9" s="150">
        <f t="shared" si="0"/>
        <v>74.75</v>
      </c>
      <c r="AD9" s="139">
        <f t="shared" si="1"/>
        <v>3</v>
      </c>
      <c r="AE9" s="139">
        <v>0</v>
      </c>
      <c r="AF9" s="139"/>
      <c r="AG9" s="139"/>
      <c r="AH9" s="139">
        <f t="shared" si="2"/>
        <v>3</v>
      </c>
    </row>
    <row r="10" customHeight="1" spans="1:34">
      <c r="A10" s="112">
        <v>68</v>
      </c>
      <c r="B10" s="113"/>
      <c r="C10" s="43" t="s">
        <v>332</v>
      </c>
      <c r="D10" s="43" t="s">
        <v>751</v>
      </c>
      <c r="E10" s="112">
        <v>8</v>
      </c>
      <c r="F10" s="43" t="s">
        <v>798</v>
      </c>
      <c r="G10" s="43">
        <v>1982.3111</v>
      </c>
      <c r="H10" s="43" t="s">
        <v>800</v>
      </c>
      <c r="I10" s="43" t="s">
        <v>801</v>
      </c>
      <c r="J10" s="43">
        <v>1320</v>
      </c>
      <c r="K10" s="43">
        <v>200</v>
      </c>
      <c r="L10" s="43" t="s">
        <v>80</v>
      </c>
      <c r="M10" s="43">
        <v>20210101</v>
      </c>
      <c r="N10" s="43" t="s">
        <v>147</v>
      </c>
      <c r="O10" s="43" t="s">
        <v>802</v>
      </c>
      <c r="P10" s="43" t="s">
        <v>803</v>
      </c>
      <c r="Q10" s="43" t="s">
        <v>804</v>
      </c>
      <c r="R10" s="43" t="s">
        <v>805</v>
      </c>
      <c r="S10" s="43" t="s">
        <v>169</v>
      </c>
      <c r="T10" s="140" t="s">
        <v>806</v>
      </c>
      <c r="U10" s="141">
        <v>54</v>
      </c>
      <c r="V10" s="141">
        <v>0</v>
      </c>
      <c r="W10" s="141">
        <v>55</v>
      </c>
      <c r="X10" s="141">
        <v>0</v>
      </c>
      <c r="Y10" s="141">
        <v>77</v>
      </c>
      <c r="Z10" s="141">
        <v>1</v>
      </c>
      <c r="AA10" s="141">
        <v>58</v>
      </c>
      <c r="AB10" s="141">
        <v>0</v>
      </c>
      <c r="AC10" s="151">
        <f t="shared" si="0"/>
        <v>61</v>
      </c>
      <c r="AD10" s="141">
        <f t="shared" si="1"/>
        <v>1</v>
      </c>
      <c r="AE10" s="141">
        <v>1</v>
      </c>
      <c r="AF10" s="141"/>
      <c r="AG10" s="141"/>
      <c r="AH10" s="141">
        <f t="shared" si="2"/>
        <v>2</v>
      </c>
    </row>
    <row r="11" customHeight="1" spans="1:34">
      <c r="A11" s="112">
        <v>114</v>
      </c>
      <c r="B11" s="113"/>
      <c r="C11" s="43" t="s">
        <v>332</v>
      </c>
      <c r="D11" s="43" t="s">
        <v>650</v>
      </c>
      <c r="E11" s="112">
        <v>20</v>
      </c>
      <c r="F11" s="43" t="s">
        <v>1239</v>
      </c>
      <c r="G11" s="43">
        <v>10000</v>
      </c>
      <c r="H11" s="43" t="s">
        <v>1241</v>
      </c>
      <c r="I11" s="43" t="s">
        <v>1242</v>
      </c>
      <c r="J11" s="43">
        <v>1518.6</v>
      </c>
      <c r="K11" s="43">
        <v>300</v>
      </c>
      <c r="L11" s="43" t="s">
        <v>80</v>
      </c>
      <c r="M11" s="112">
        <v>44197</v>
      </c>
      <c r="N11" s="112">
        <v>44926</v>
      </c>
      <c r="O11" s="43" t="s">
        <v>1243</v>
      </c>
      <c r="P11" s="43" t="s">
        <v>1244</v>
      </c>
      <c r="Q11" s="43" t="s">
        <v>1245</v>
      </c>
      <c r="R11" s="43" t="s">
        <v>1246</v>
      </c>
      <c r="S11" s="43" t="s">
        <v>169</v>
      </c>
      <c r="T11" s="140" t="s">
        <v>1247</v>
      </c>
      <c r="U11" s="141">
        <v>65</v>
      </c>
      <c r="V11" s="141">
        <v>1</v>
      </c>
      <c r="W11" s="141">
        <v>58</v>
      </c>
      <c r="X11" s="141">
        <v>0</v>
      </c>
      <c r="Y11" s="141">
        <v>53</v>
      </c>
      <c r="Z11" s="141">
        <v>0</v>
      </c>
      <c r="AA11" s="141">
        <v>57</v>
      </c>
      <c r="AB11" s="141">
        <v>0</v>
      </c>
      <c r="AC11" s="151">
        <f t="shared" si="0"/>
        <v>58.25</v>
      </c>
      <c r="AD11" s="141">
        <f t="shared" si="1"/>
        <v>1</v>
      </c>
      <c r="AE11" s="141">
        <v>1</v>
      </c>
      <c r="AF11" s="141"/>
      <c r="AG11" s="141"/>
      <c r="AH11" s="141">
        <f t="shared" si="2"/>
        <v>2</v>
      </c>
    </row>
    <row r="12" customHeight="1" spans="1:34">
      <c r="A12" s="112">
        <v>97</v>
      </c>
      <c r="B12" s="113"/>
      <c r="C12" s="43" t="s">
        <v>332</v>
      </c>
      <c r="D12" s="140" t="s">
        <v>650</v>
      </c>
      <c r="E12" s="112">
        <v>3</v>
      </c>
      <c r="F12" s="43" t="s">
        <v>1087</v>
      </c>
      <c r="G12" s="43">
        <v>148859.59</v>
      </c>
      <c r="H12" s="43" t="s">
        <v>1089</v>
      </c>
      <c r="I12" s="140" t="s">
        <v>1090</v>
      </c>
      <c r="J12" s="140">
        <v>1600</v>
      </c>
      <c r="K12" s="140">
        <v>300</v>
      </c>
      <c r="L12" s="140" t="s">
        <v>80</v>
      </c>
      <c r="M12" s="184">
        <v>44197</v>
      </c>
      <c r="N12" s="184">
        <v>44926</v>
      </c>
      <c r="O12" s="140" t="s">
        <v>1091</v>
      </c>
      <c r="P12" s="140" t="s">
        <v>1092</v>
      </c>
      <c r="Q12" s="140" t="s">
        <v>1093</v>
      </c>
      <c r="R12" s="140" t="s">
        <v>1094</v>
      </c>
      <c r="S12" s="140" t="s">
        <v>169</v>
      </c>
      <c r="T12" s="140" t="s">
        <v>1095</v>
      </c>
      <c r="U12" s="141">
        <v>50</v>
      </c>
      <c r="V12" s="141">
        <v>0</v>
      </c>
      <c r="W12" s="141">
        <v>59</v>
      </c>
      <c r="X12" s="141">
        <v>0</v>
      </c>
      <c r="Y12" s="141">
        <v>52</v>
      </c>
      <c r="Z12" s="141">
        <v>0</v>
      </c>
      <c r="AA12" s="141">
        <v>58</v>
      </c>
      <c r="AB12" s="141">
        <v>0</v>
      </c>
      <c r="AC12" s="151">
        <f t="shared" si="0"/>
        <v>54.75</v>
      </c>
      <c r="AD12" s="141">
        <f t="shared" si="1"/>
        <v>0</v>
      </c>
      <c r="AE12" s="141">
        <v>1</v>
      </c>
      <c r="AF12" s="141"/>
      <c r="AG12" s="141">
        <v>1</v>
      </c>
      <c r="AH12" s="141">
        <f t="shared" si="2"/>
        <v>2</v>
      </c>
    </row>
    <row r="13" customHeight="1" spans="1:34">
      <c r="A13" s="112">
        <v>31</v>
      </c>
      <c r="B13" s="113"/>
      <c r="C13" s="43" t="s">
        <v>332</v>
      </c>
      <c r="D13" s="43" t="s">
        <v>422</v>
      </c>
      <c r="E13" s="112">
        <v>3</v>
      </c>
      <c r="F13" s="43" t="s">
        <v>423</v>
      </c>
      <c r="G13" s="43">
        <v>81000</v>
      </c>
      <c r="H13" s="43" t="s">
        <v>425</v>
      </c>
      <c r="I13" s="43" t="s">
        <v>426</v>
      </c>
      <c r="J13" s="43">
        <v>1673.5</v>
      </c>
      <c r="K13" s="43">
        <v>200</v>
      </c>
      <c r="L13" s="43" t="s">
        <v>80</v>
      </c>
      <c r="M13" s="43">
        <v>20210101</v>
      </c>
      <c r="N13" s="43">
        <v>20221231</v>
      </c>
      <c r="O13" s="43" t="s">
        <v>427</v>
      </c>
      <c r="P13" s="43" t="s">
        <v>428</v>
      </c>
      <c r="Q13" s="43" t="s">
        <v>429</v>
      </c>
      <c r="R13" s="43" t="s">
        <v>430</v>
      </c>
      <c r="S13" s="43" t="s">
        <v>169</v>
      </c>
      <c r="T13" s="189" t="s">
        <v>431</v>
      </c>
      <c r="U13" s="141">
        <v>50</v>
      </c>
      <c r="V13" s="141">
        <v>0</v>
      </c>
      <c r="W13" s="141">
        <v>55</v>
      </c>
      <c r="X13" s="141">
        <v>0</v>
      </c>
      <c r="Y13" s="141">
        <v>58</v>
      </c>
      <c r="Z13" s="141">
        <v>0</v>
      </c>
      <c r="AA13" s="141">
        <v>55</v>
      </c>
      <c r="AB13" s="141">
        <v>0</v>
      </c>
      <c r="AC13" s="151">
        <f t="shared" si="0"/>
        <v>54.5</v>
      </c>
      <c r="AD13" s="141">
        <f t="shared" si="1"/>
        <v>0</v>
      </c>
      <c r="AE13" s="141">
        <v>1</v>
      </c>
      <c r="AF13" s="141"/>
      <c r="AG13" s="141">
        <v>1</v>
      </c>
      <c r="AH13" s="141">
        <f t="shared" si="2"/>
        <v>2</v>
      </c>
    </row>
    <row r="14" customHeight="1" spans="1:34">
      <c r="A14" s="112">
        <v>86</v>
      </c>
      <c r="B14" s="113"/>
      <c r="C14" s="43" t="s">
        <v>332</v>
      </c>
      <c r="D14" s="140" t="s">
        <v>191</v>
      </c>
      <c r="E14" s="112">
        <v>6</v>
      </c>
      <c r="F14" s="43" t="s">
        <v>982</v>
      </c>
      <c r="G14" s="43">
        <v>2000</v>
      </c>
      <c r="H14" s="43" t="s">
        <v>984</v>
      </c>
      <c r="I14" s="140" t="s">
        <v>985</v>
      </c>
      <c r="J14" s="168">
        <v>1362</v>
      </c>
      <c r="K14" s="168">
        <v>200</v>
      </c>
      <c r="L14" s="140" t="s">
        <v>80</v>
      </c>
      <c r="M14" s="168">
        <v>20210101</v>
      </c>
      <c r="N14" s="168">
        <v>20221231</v>
      </c>
      <c r="O14" s="140" t="s">
        <v>986</v>
      </c>
      <c r="P14" s="140" t="s">
        <v>987</v>
      </c>
      <c r="Q14" s="140" t="s">
        <v>988</v>
      </c>
      <c r="R14" s="140" t="s">
        <v>989</v>
      </c>
      <c r="S14" s="140" t="s">
        <v>169</v>
      </c>
      <c r="T14" s="140" t="s">
        <v>990</v>
      </c>
      <c r="U14" s="141">
        <v>51</v>
      </c>
      <c r="V14" s="141">
        <v>0</v>
      </c>
      <c r="W14" s="141">
        <v>55</v>
      </c>
      <c r="X14" s="141">
        <v>0</v>
      </c>
      <c r="Y14" s="141">
        <v>53</v>
      </c>
      <c r="Z14" s="141">
        <v>0</v>
      </c>
      <c r="AA14" s="141">
        <v>57</v>
      </c>
      <c r="AB14" s="141">
        <v>0</v>
      </c>
      <c r="AC14" s="151">
        <f t="shared" si="0"/>
        <v>54</v>
      </c>
      <c r="AD14" s="141">
        <f t="shared" si="1"/>
        <v>0</v>
      </c>
      <c r="AE14" s="141">
        <v>1</v>
      </c>
      <c r="AF14" s="141"/>
      <c r="AG14" s="141">
        <v>1</v>
      </c>
      <c r="AH14" s="141">
        <f t="shared" si="2"/>
        <v>2</v>
      </c>
    </row>
    <row r="15" customHeight="1" spans="1:34">
      <c r="A15" s="112">
        <v>51</v>
      </c>
      <c r="B15" s="113"/>
      <c r="C15" s="43" t="s">
        <v>332</v>
      </c>
      <c r="D15" s="43" t="s">
        <v>72</v>
      </c>
      <c r="E15" s="43" t="s">
        <v>507</v>
      </c>
      <c r="F15" s="43" t="s">
        <v>617</v>
      </c>
      <c r="G15" s="43" t="s">
        <v>620</v>
      </c>
      <c r="H15" s="43" t="s">
        <v>621</v>
      </c>
      <c r="I15" s="43" t="s">
        <v>622</v>
      </c>
      <c r="J15" s="43">
        <v>1200</v>
      </c>
      <c r="K15" s="43">
        <v>240</v>
      </c>
      <c r="L15" s="43" t="s">
        <v>80</v>
      </c>
      <c r="M15" s="43" t="s">
        <v>298</v>
      </c>
      <c r="N15" s="43" t="s">
        <v>299</v>
      </c>
      <c r="O15" s="43" t="s">
        <v>623</v>
      </c>
      <c r="P15" s="43" t="s">
        <v>624</v>
      </c>
      <c r="Q15" s="43" t="s">
        <v>625</v>
      </c>
      <c r="R15" s="43" t="s">
        <v>626</v>
      </c>
      <c r="S15" s="43"/>
      <c r="T15" s="140" t="s">
        <v>627</v>
      </c>
      <c r="U15" s="141">
        <v>52</v>
      </c>
      <c r="V15" s="141">
        <v>0</v>
      </c>
      <c r="W15" s="141">
        <v>55</v>
      </c>
      <c r="X15" s="141">
        <v>0</v>
      </c>
      <c r="Y15" s="141">
        <v>55</v>
      </c>
      <c r="Z15" s="141">
        <v>0</v>
      </c>
      <c r="AA15" s="141">
        <v>50</v>
      </c>
      <c r="AB15" s="141">
        <v>0</v>
      </c>
      <c r="AC15" s="151">
        <f t="shared" si="0"/>
        <v>53</v>
      </c>
      <c r="AD15" s="141">
        <f t="shared" si="1"/>
        <v>0</v>
      </c>
      <c r="AE15" s="141">
        <v>1</v>
      </c>
      <c r="AF15" s="141"/>
      <c r="AG15" s="141">
        <v>1</v>
      </c>
      <c r="AH15" s="141">
        <f t="shared" si="2"/>
        <v>2</v>
      </c>
    </row>
    <row r="16" customHeight="1" spans="1:34">
      <c r="A16" s="112">
        <v>147</v>
      </c>
      <c r="B16" s="113"/>
      <c r="C16" s="43" t="s">
        <v>332</v>
      </c>
      <c r="D16" s="43" t="s">
        <v>739</v>
      </c>
      <c r="E16" s="43" t="s">
        <v>383</v>
      </c>
      <c r="F16" s="43" t="s">
        <v>1555</v>
      </c>
      <c r="G16" s="43">
        <v>1434.8024</v>
      </c>
      <c r="H16" s="43" t="s">
        <v>1558</v>
      </c>
      <c r="I16" s="43" t="s">
        <v>1559</v>
      </c>
      <c r="J16" s="43">
        <v>1200</v>
      </c>
      <c r="K16" s="43">
        <v>200</v>
      </c>
      <c r="L16" s="43" t="s">
        <v>80</v>
      </c>
      <c r="M16" s="43" t="s">
        <v>633</v>
      </c>
      <c r="N16" s="43" t="s">
        <v>1560</v>
      </c>
      <c r="O16" s="43" t="s">
        <v>1561</v>
      </c>
      <c r="P16" s="43" t="s">
        <v>1562</v>
      </c>
      <c r="Q16" s="43" t="s">
        <v>1563</v>
      </c>
      <c r="R16" s="43" t="s">
        <v>1564</v>
      </c>
      <c r="S16" s="43" t="s">
        <v>1565</v>
      </c>
      <c r="T16" s="140" t="s">
        <v>1566</v>
      </c>
      <c r="U16" s="141">
        <v>55</v>
      </c>
      <c r="V16" s="141">
        <v>0</v>
      </c>
      <c r="W16" s="141">
        <v>59</v>
      </c>
      <c r="X16" s="141">
        <v>0</v>
      </c>
      <c r="Y16" s="141">
        <v>57</v>
      </c>
      <c r="Z16" s="141">
        <v>0</v>
      </c>
      <c r="AA16" s="141">
        <v>65</v>
      </c>
      <c r="AB16" s="141">
        <v>1</v>
      </c>
      <c r="AC16" s="151">
        <f t="shared" si="0"/>
        <v>59</v>
      </c>
      <c r="AD16" s="141">
        <f t="shared" si="1"/>
        <v>1</v>
      </c>
      <c r="AE16" s="141">
        <v>0</v>
      </c>
      <c r="AF16" s="141"/>
      <c r="AG16" s="141"/>
      <c r="AH16" s="141">
        <f t="shared" si="2"/>
        <v>1</v>
      </c>
    </row>
    <row r="17" customHeight="1" spans="1:34">
      <c r="A17" s="112">
        <v>22</v>
      </c>
      <c r="B17" s="113"/>
      <c r="C17" s="43" t="s">
        <v>332</v>
      </c>
      <c r="D17" s="43" t="s">
        <v>321</v>
      </c>
      <c r="E17" s="43" t="s">
        <v>333</v>
      </c>
      <c r="F17" s="43" t="s">
        <v>334</v>
      </c>
      <c r="G17" s="43">
        <v>2000</v>
      </c>
      <c r="H17" s="43" t="s">
        <v>337</v>
      </c>
      <c r="I17" s="43" t="s">
        <v>338</v>
      </c>
      <c r="J17" s="43">
        <v>1219</v>
      </c>
      <c r="K17" s="131">
        <v>200</v>
      </c>
      <c r="L17" s="43" t="s">
        <v>80</v>
      </c>
      <c r="M17" s="43" t="s">
        <v>339</v>
      </c>
      <c r="N17" s="43">
        <v>20211231</v>
      </c>
      <c r="O17" s="43" t="s">
        <v>340</v>
      </c>
      <c r="P17" s="43" t="s">
        <v>341</v>
      </c>
      <c r="Q17" s="43" t="s">
        <v>342</v>
      </c>
      <c r="R17" s="43" t="s">
        <v>343</v>
      </c>
      <c r="S17" s="43" t="s">
        <v>169</v>
      </c>
      <c r="T17" s="140" t="s">
        <v>344</v>
      </c>
      <c r="U17" s="141">
        <v>50</v>
      </c>
      <c r="V17" s="141">
        <v>0</v>
      </c>
      <c r="W17" s="141">
        <v>59</v>
      </c>
      <c r="X17" s="141">
        <v>0</v>
      </c>
      <c r="Y17" s="141">
        <v>71</v>
      </c>
      <c r="Z17" s="141">
        <v>1</v>
      </c>
      <c r="AA17" s="141">
        <v>50</v>
      </c>
      <c r="AB17" s="141">
        <v>0</v>
      </c>
      <c r="AC17" s="151">
        <f t="shared" si="0"/>
        <v>57.5</v>
      </c>
      <c r="AD17" s="141">
        <f t="shared" si="1"/>
        <v>1</v>
      </c>
      <c r="AE17" s="141">
        <v>0</v>
      </c>
      <c r="AF17" s="141"/>
      <c r="AG17" s="141"/>
      <c r="AH17" s="141">
        <f t="shared" si="2"/>
        <v>1</v>
      </c>
    </row>
    <row r="18" customHeight="1" spans="1:34">
      <c r="A18" s="112">
        <v>113</v>
      </c>
      <c r="B18" s="113"/>
      <c r="C18" s="43" t="s">
        <v>332</v>
      </c>
      <c r="D18" s="43" t="s">
        <v>650</v>
      </c>
      <c r="E18" s="112">
        <v>19</v>
      </c>
      <c r="F18" s="43" t="s">
        <v>1230</v>
      </c>
      <c r="G18" s="133">
        <v>9000</v>
      </c>
      <c r="H18" s="43" t="s">
        <v>1232</v>
      </c>
      <c r="I18" s="43" t="s">
        <v>1233</v>
      </c>
      <c r="J18" s="43">
        <v>2000</v>
      </c>
      <c r="K18" s="43">
        <v>300</v>
      </c>
      <c r="L18" s="43" t="s">
        <v>80</v>
      </c>
      <c r="M18" s="112">
        <v>44197</v>
      </c>
      <c r="N18" s="112">
        <v>44926</v>
      </c>
      <c r="O18" s="43" t="s">
        <v>1234</v>
      </c>
      <c r="P18" s="43" t="s">
        <v>1235</v>
      </c>
      <c r="Q18" s="43" t="s">
        <v>1236</v>
      </c>
      <c r="R18" s="43" t="s">
        <v>1237</v>
      </c>
      <c r="S18" s="43" t="s">
        <v>169</v>
      </c>
      <c r="T18" s="140" t="s">
        <v>1238</v>
      </c>
      <c r="U18" s="141">
        <v>52</v>
      </c>
      <c r="V18" s="141">
        <v>0</v>
      </c>
      <c r="W18" s="141">
        <v>58</v>
      </c>
      <c r="X18" s="141">
        <v>0</v>
      </c>
      <c r="Y18" s="141">
        <v>56</v>
      </c>
      <c r="Z18" s="141">
        <v>0</v>
      </c>
      <c r="AA18" s="141">
        <v>58</v>
      </c>
      <c r="AB18" s="141">
        <v>0</v>
      </c>
      <c r="AC18" s="151">
        <f t="shared" si="0"/>
        <v>56</v>
      </c>
      <c r="AD18" s="141">
        <f t="shared" si="1"/>
        <v>0</v>
      </c>
      <c r="AE18" s="141">
        <v>1</v>
      </c>
      <c r="AF18" s="141"/>
      <c r="AG18" s="141"/>
      <c r="AH18" s="141">
        <f t="shared" si="2"/>
        <v>1</v>
      </c>
    </row>
    <row r="19" customHeight="1" spans="1:34">
      <c r="A19" s="112">
        <v>77</v>
      </c>
      <c r="B19" s="113"/>
      <c r="C19" s="43" t="s">
        <v>332</v>
      </c>
      <c r="D19" s="43" t="s">
        <v>838</v>
      </c>
      <c r="E19" s="122" t="s">
        <v>364</v>
      </c>
      <c r="F19" s="43" t="s">
        <v>893</v>
      </c>
      <c r="G19" s="43" t="s">
        <v>896</v>
      </c>
      <c r="H19" s="43" t="s">
        <v>897</v>
      </c>
      <c r="I19" s="43" t="s">
        <v>898</v>
      </c>
      <c r="J19" s="133">
        <v>1250</v>
      </c>
      <c r="K19" s="131">
        <v>250</v>
      </c>
      <c r="L19" s="43" t="s">
        <v>80</v>
      </c>
      <c r="M19" s="43" t="s">
        <v>81</v>
      </c>
      <c r="N19" s="43" t="s">
        <v>147</v>
      </c>
      <c r="O19" s="43" t="s">
        <v>899</v>
      </c>
      <c r="P19" s="43" t="s">
        <v>900</v>
      </c>
      <c r="Q19" s="43" t="s">
        <v>901</v>
      </c>
      <c r="R19" s="43" t="s">
        <v>902</v>
      </c>
      <c r="S19" s="43" t="s">
        <v>304</v>
      </c>
      <c r="T19" s="43" t="s">
        <v>903</v>
      </c>
      <c r="U19" s="141">
        <v>52</v>
      </c>
      <c r="V19" s="141">
        <v>0</v>
      </c>
      <c r="W19" s="141">
        <v>54</v>
      </c>
      <c r="X19" s="141">
        <v>0</v>
      </c>
      <c r="Y19" s="141">
        <v>58</v>
      </c>
      <c r="Z19" s="141">
        <v>0</v>
      </c>
      <c r="AA19" s="141">
        <v>52</v>
      </c>
      <c r="AB19" s="141">
        <v>0</v>
      </c>
      <c r="AC19" s="151">
        <f t="shared" si="0"/>
        <v>54</v>
      </c>
      <c r="AD19" s="141">
        <f t="shared" si="1"/>
        <v>0</v>
      </c>
      <c r="AE19" s="141">
        <v>1</v>
      </c>
      <c r="AF19" s="141"/>
      <c r="AG19" s="141"/>
      <c r="AH19" s="141">
        <f t="shared" si="2"/>
        <v>1</v>
      </c>
    </row>
    <row r="20" customHeight="1" spans="1:34">
      <c r="A20" s="112">
        <v>76</v>
      </c>
      <c r="B20" s="113"/>
      <c r="C20" s="43" t="s">
        <v>332</v>
      </c>
      <c r="D20" s="43" t="s">
        <v>838</v>
      </c>
      <c r="E20" s="43" t="s">
        <v>216</v>
      </c>
      <c r="F20" s="133" t="s">
        <v>882</v>
      </c>
      <c r="G20" s="133" t="s">
        <v>884</v>
      </c>
      <c r="H20" s="133" t="s">
        <v>885</v>
      </c>
      <c r="I20" s="133" t="s">
        <v>886</v>
      </c>
      <c r="J20" s="134">
        <v>1680</v>
      </c>
      <c r="K20" s="133">
        <v>180</v>
      </c>
      <c r="L20" s="133" t="s">
        <v>80</v>
      </c>
      <c r="M20" s="505" t="s">
        <v>887</v>
      </c>
      <c r="N20" s="505" t="s">
        <v>223</v>
      </c>
      <c r="O20" s="133" t="s">
        <v>888</v>
      </c>
      <c r="P20" s="43" t="s">
        <v>889</v>
      </c>
      <c r="Q20" s="133" t="s">
        <v>890</v>
      </c>
      <c r="R20" s="133" t="s">
        <v>891</v>
      </c>
      <c r="S20" s="133" t="s">
        <v>169</v>
      </c>
      <c r="T20" s="133" t="s">
        <v>892</v>
      </c>
      <c r="U20" s="141">
        <v>56</v>
      </c>
      <c r="V20" s="141">
        <v>0</v>
      </c>
      <c r="W20" s="141">
        <v>54</v>
      </c>
      <c r="X20" s="141">
        <v>0</v>
      </c>
      <c r="Y20" s="141">
        <v>53</v>
      </c>
      <c r="Z20" s="141">
        <v>0</v>
      </c>
      <c r="AA20" s="141">
        <v>45</v>
      </c>
      <c r="AB20" s="141">
        <v>0</v>
      </c>
      <c r="AC20" s="151">
        <f t="shared" si="0"/>
        <v>52</v>
      </c>
      <c r="AD20" s="141">
        <f t="shared" si="1"/>
        <v>0</v>
      </c>
      <c r="AE20" s="141">
        <v>1</v>
      </c>
      <c r="AF20" s="141"/>
      <c r="AG20" s="141"/>
      <c r="AH20" s="141">
        <f t="shared" si="2"/>
        <v>1</v>
      </c>
    </row>
  </sheetData>
  <mergeCells count="4">
    <mergeCell ref="U2:V2"/>
    <mergeCell ref="W2:X2"/>
    <mergeCell ref="Y2:Z2"/>
    <mergeCell ref="AA2:AB2"/>
  </mergeCells>
  <conditionalFormatting sqref="F45:F1048576 F1:F21">
    <cfRule type="duplicateValues" dxfId="5" priority="8"/>
  </conditionalFormatting>
  <conditionalFormatting sqref="F1:F21 F45:F1048576">
    <cfRule type="duplicateValues" dxfId="5" priority="1"/>
  </conditionalFormatting>
  <dataValidations count="1">
    <dataValidation type="list" allowBlank="1" showInputMessage="1" showErrorMessage="1" sqref="L10:L18">
      <formula1>ee</formula1>
    </dataValidation>
  </dataValidations>
  <pageMargins left="0.699305555555556" right="0.699305555555556"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18"/>
  <sheetViews>
    <sheetView topLeftCell="G1" workbookViewId="0">
      <selection activeCell="G2" sqref="$A2:$XFD18"/>
    </sheetView>
  </sheetViews>
  <sheetFormatPr defaultColWidth="9" defaultRowHeight="20.15" customHeight="1"/>
  <cols>
    <col min="1" max="3" width="9" customWidth="1"/>
    <col min="6" max="6" width="13.0833333333333" customWidth="1"/>
    <col min="8" max="8" width="21.75" customWidth="1"/>
    <col min="9" max="9" width="9" customWidth="1"/>
    <col min="12" max="20" width="9" customWidth="1"/>
    <col min="21" max="28" width="5.58333333333333" style="170" customWidth="1"/>
    <col min="29" max="34" width="5.58333333333333" style="110" customWidth="1"/>
  </cols>
  <sheetData>
    <row r="2" customHeight="1" spans="1:34">
      <c r="A2" s="21" t="s">
        <v>44</v>
      </c>
      <c r="B2" s="111" t="s">
        <v>45</v>
      </c>
      <c r="C2" s="111" t="s">
        <v>46</v>
      </c>
      <c r="D2" s="21" t="s">
        <v>47</v>
      </c>
      <c r="E2" s="21" t="s">
        <v>48</v>
      </c>
      <c r="F2" s="21" t="s">
        <v>52</v>
      </c>
      <c r="G2" s="111" t="s">
        <v>55</v>
      </c>
      <c r="H2" s="21" t="s">
        <v>56</v>
      </c>
      <c r="I2" s="21" t="s">
        <v>57</v>
      </c>
      <c r="J2" s="21" t="s">
        <v>58</v>
      </c>
      <c r="K2" s="21" t="s">
        <v>59</v>
      </c>
      <c r="L2" s="21" t="s">
        <v>60</v>
      </c>
      <c r="M2" s="21" t="s">
        <v>61</v>
      </c>
      <c r="N2" s="21" t="s">
        <v>62</v>
      </c>
      <c r="O2" s="21" t="s">
        <v>63</v>
      </c>
      <c r="P2" s="21" t="s">
        <v>64</v>
      </c>
      <c r="Q2" s="21" t="s">
        <v>65</v>
      </c>
      <c r="R2" s="135" t="s">
        <v>66</v>
      </c>
      <c r="S2" s="21" t="s">
        <v>67</v>
      </c>
      <c r="T2" s="21" t="s">
        <v>68</v>
      </c>
      <c r="U2" s="136" t="s">
        <v>2056</v>
      </c>
      <c r="V2" s="137"/>
      <c r="W2" s="136" t="s">
        <v>2057</v>
      </c>
      <c r="X2" s="137"/>
      <c r="Y2" s="136" t="s">
        <v>2058</v>
      </c>
      <c r="Z2" s="137"/>
      <c r="AA2" s="136" t="s">
        <v>2059</v>
      </c>
      <c r="AB2" s="137"/>
      <c r="AC2" s="148" t="s">
        <v>1753</v>
      </c>
      <c r="AD2" s="148" t="s">
        <v>1754</v>
      </c>
      <c r="AE2" s="153" t="s">
        <v>1755</v>
      </c>
      <c r="AF2" s="153" t="s">
        <v>1756</v>
      </c>
      <c r="AG2" s="153" t="s">
        <v>1757</v>
      </c>
      <c r="AH2" s="153" t="s">
        <v>1758</v>
      </c>
    </row>
    <row r="3" customHeight="1" spans="1:34">
      <c r="A3" s="116">
        <v>129</v>
      </c>
      <c r="B3" s="113"/>
      <c r="C3" s="116" t="s">
        <v>116</v>
      </c>
      <c r="D3" s="40" t="s">
        <v>404</v>
      </c>
      <c r="E3" s="39">
        <v>3</v>
      </c>
      <c r="F3" s="40" t="s">
        <v>1385</v>
      </c>
      <c r="G3" s="40">
        <v>115264</v>
      </c>
      <c r="H3" s="40" t="s">
        <v>1387</v>
      </c>
      <c r="I3" s="40" t="s">
        <v>1388</v>
      </c>
      <c r="J3" s="40">
        <v>1800</v>
      </c>
      <c r="K3" s="40">
        <v>300</v>
      </c>
      <c r="L3" s="40" t="s">
        <v>80</v>
      </c>
      <c r="M3" s="40">
        <v>20200601</v>
      </c>
      <c r="N3" s="40">
        <v>20220531</v>
      </c>
      <c r="O3" s="40" t="s">
        <v>1389</v>
      </c>
      <c r="P3" s="40" t="s">
        <v>1390</v>
      </c>
      <c r="Q3" s="40" t="s">
        <v>1391</v>
      </c>
      <c r="R3" s="40" t="s">
        <v>1392</v>
      </c>
      <c r="S3" s="40" t="s">
        <v>169</v>
      </c>
      <c r="T3" s="38" t="s">
        <v>1393</v>
      </c>
      <c r="U3" s="138">
        <v>82</v>
      </c>
      <c r="V3" s="138">
        <v>1</v>
      </c>
      <c r="W3" s="138">
        <v>84</v>
      </c>
      <c r="X3" s="138">
        <v>1</v>
      </c>
      <c r="Y3" s="138">
        <v>80</v>
      </c>
      <c r="Z3" s="138">
        <v>1</v>
      </c>
      <c r="AA3" s="138">
        <v>78</v>
      </c>
      <c r="AB3" s="138">
        <v>1</v>
      </c>
      <c r="AC3" s="149">
        <f>(AA3+Y3+W3+U3)/4</f>
        <v>81</v>
      </c>
      <c r="AD3" s="138">
        <f t="shared" ref="AD3:AD18" si="0">V3+X3+Z3+AB3</f>
        <v>4</v>
      </c>
      <c r="AE3" s="138">
        <v>0</v>
      </c>
      <c r="AF3" s="138"/>
      <c r="AG3" s="138">
        <v>1</v>
      </c>
      <c r="AH3" s="138">
        <f t="shared" ref="AH3:AH18" si="1">AG3+AF3+AE3+AD3</f>
        <v>5</v>
      </c>
    </row>
    <row r="4" customHeight="1" spans="1:34">
      <c r="A4" s="112">
        <v>52</v>
      </c>
      <c r="B4" s="113"/>
      <c r="C4" s="116" t="s">
        <v>116</v>
      </c>
      <c r="D4" s="40" t="s">
        <v>72</v>
      </c>
      <c r="E4" s="40" t="s">
        <v>322</v>
      </c>
      <c r="F4" s="40" t="s">
        <v>628</v>
      </c>
      <c r="G4" s="40">
        <v>13272.42</v>
      </c>
      <c r="H4" s="40" t="s">
        <v>631</v>
      </c>
      <c r="I4" s="40" t="s">
        <v>632</v>
      </c>
      <c r="J4" s="40">
        <v>1300</v>
      </c>
      <c r="K4" s="40">
        <v>260</v>
      </c>
      <c r="L4" s="40" t="s">
        <v>80</v>
      </c>
      <c r="M4" s="40" t="s">
        <v>633</v>
      </c>
      <c r="N4" s="40" t="s">
        <v>634</v>
      </c>
      <c r="O4" s="40" t="s">
        <v>635</v>
      </c>
      <c r="P4" s="40" t="s">
        <v>636</v>
      </c>
      <c r="Q4" s="40" t="s">
        <v>637</v>
      </c>
      <c r="R4" s="40" t="s">
        <v>638</v>
      </c>
      <c r="S4" s="40" t="s">
        <v>304</v>
      </c>
      <c r="T4" s="38" t="s">
        <v>639</v>
      </c>
      <c r="U4" s="138">
        <v>86</v>
      </c>
      <c r="V4" s="138">
        <v>1</v>
      </c>
      <c r="W4" s="138">
        <v>78</v>
      </c>
      <c r="X4" s="138">
        <v>1</v>
      </c>
      <c r="Y4" s="138">
        <v>50</v>
      </c>
      <c r="Z4" s="138">
        <v>0</v>
      </c>
      <c r="AA4" s="138">
        <v>75</v>
      </c>
      <c r="AB4" s="138">
        <v>1</v>
      </c>
      <c r="AC4" s="149">
        <f t="shared" ref="AC4:AC18" si="2">(AA4+Y4+W4+U4)/4</f>
        <v>72.25</v>
      </c>
      <c r="AD4" s="138">
        <f t="shared" si="0"/>
        <v>3</v>
      </c>
      <c r="AE4" s="138">
        <v>1</v>
      </c>
      <c r="AF4" s="138"/>
      <c r="AG4" s="138">
        <v>1</v>
      </c>
      <c r="AH4" s="138">
        <f t="shared" si="1"/>
        <v>5</v>
      </c>
    </row>
    <row r="5" customHeight="1" spans="1:34">
      <c r="A5" s="112">
        <v>150</v>
      </c>
      <c r="B5" s="113"/>
      <c r="C5" s="116" t="s">
        <v>116</v>
      </c>
      <c r="D5" s="38" t="s">
        <v>546</v>
      </c>
      <c r="E5" s="39">
        <v>2</v>
      </c>
      <c r="F5" s="40" t="s">
        <v>1585</v>
      </c>
      <c r="G5" s="180">
        <v>97061.6258</v>
      </c>
      <c r="H5" s="40" t="s">
        <v>1587</v>
      </c>
      <c r="I5" s="38" t="s">
        <v>1588</v>
      </c>
      <c r="J5" s="38">
        <v>1646.3</v>
      </c>
      <c r="K5" s="126">
        <v>247</v>
      </c>
      <c r="L5" s="38" t="s">
        <v>80</v>
      </c>
      <c r="M5" s="126">
        <v>20201101</v>
      </c>
      <c r="N5" s="126">
        <v>20221031</v>
      </c>
      <c r="O5" s="38" t="s">
        <v>1589</v>
      </c>
      <c r="P5" s="38" t="s">
        <v>1590</v>
      </c>
      <c r="Q5" s="38" t="s">
        <v>1591</v>
      </c>
      <c r="R5" s="38" t="s">
        <v>1592</v>
      </c>
      <c r="S5" s="38" t="s">
        <v>169</v>
      </c>
      <c r="T5" s="38" t="s">
        <v>1593</v>
      </c>
      <c r="U5" s="138">
        <v>65</v>
      </c>
      <c r="V5" s="138">
        <v>1</v>
      </c>
      <c r="W5" s="138">
        <v>56</v>
      </c>
      <c r="X5" s="138">
        <v>0</v>
      </c>
      <c r="Y5" s="138">
        <v>65</v>
      </c>
      <c r="Z5" s="138">
        <v>1</v>
      </c>
      <c r="AA5" s="138">
        <v>70</v>
      </c>
      <c r="AB5" s="138">
        <v>1</v>
      </c>
      <c r="AC5" s="149">
        <f t="shared" si="2"/>
        <v>64</v>
      </c>
      <c r="AD5" s="138">
        <f t="shared" si="0"/>
        <v>3</v>
      </c>
      <c r="AE5" s="138">
        <v>1</v>
      </c>
      <c r="AF5" s="138"/>
      <c r="AG5" s="138">
        <v>1</v>
      </c>
      <c r="AH5" s="138">
        <f t="shared" si="1"/>
        <v>5</v>
      </c>
    </row>
    <row r="6" customHeight="1" spans="1:35">
      <c r="A6" s="112">
        <v>157</v>
      </c>
      <c r="B6" s="113"/>
      <c r="C6" s="116" t="s">
        <v>116</v>
      </c>
      <c r="D6" s="38" t="s">
        <v>546</v>
      </c>
      <c r="E6" s="39">
        <v>9</v>
      </c>
      <c r="F6" s="114" t="s">
        <v>1650</v>
      </c>
      <c r="G6" s="115">
        <v>44300</v>
      </c>
      <c r="H6" s="114" t="s">
        <v>1652</v>
      </c>
      <c r="I6" s="38" t="s">
        <v>1653</v>
      </c>
      <c r="J6" s="38">
        <v>1227</v>
      </c>
      <c r="K6" s="126">
        <v>123</v>
      </c>
      <c r="L6" s="38" t="s">
        <v>80</v>
      </c>
      <c r="M6" s="126">
        <v>20210101</v>
      </c>
      <c r="N6" s="126">
        <v>20220930</v>
      </c>
      <c r="O6" s="38" t="s">
        <v>1654</v>
      </c>
      <c r="P6" s="38" t="s">
        <v>1655</v>
      </c>
      <c r="Q6" s="38" t="s">
        <v>1656</v>
      </c>
      <c r="R6" s="38" t="s">
        <v>1657</v>
      </c>
      <c r="S6" s="38" t="s">
        <v>169</v>
      </c>
      <c r="T6" s="38" t="s">
        <v>1658</v>
      </c>
      <c r="U6" s="138">
        <v>70</v>
      </c>
      <c r="V6" s="138">
        <v>1</v>
      </c>
      <c r="W6" s="138">
        <v>55</v>
      </c>
      <c r="X6" s="138">
        <v>0</v>
      </c>
      <c r="Y6" s="138">
        <v>70</v>
      </c>
      <c r="Z6" s="138">
        <v>1</v>
      </c>
      <c r="AA6" s="138">
        <v>85</v>
      </c>
      <c r="AB6" s="138">
        <v>1</v>
      </c>
      <c r="AC6" s="149">
        <f t="shared" si="2"/>
        <v>70</v>
      </c>
      <c r="AD6" s="138">
        <f t="shared" si="0"/>
        <v>3</v>
      </c>
      <c r="AE6" s="138">
        <v>1</v>
      </c>
      <c r="AF6" s="138"/>
      <c r="AG6" s="138"/>
      <c r="AH6" s="138">
        <f t="shared" si="1"/>
        <v>4</v>
      </c>
      <c r="AI6" s="110"/>
    </row>
    <row r="7" customHeight="1" spans="1:35">
      <c r="A7" s="112">
        <v>142</v>
      </c>
      <c r="B7" s="113"/>
      <c r="C7" s="116" t="s">
        <v>116</v>
      </c>
      <c r="D7" s="118" t="s">
        <v>739</v>
      </c>
      <c r="E7" s="118" t="s">
        <v>333</v>
      </c>
      <c r="F7" s="118" t="s">
        <v>1507</v>
      </c>
      <c r="G7" s="118">
        <v>43560</v>
      </c>
      <c r="H7" s="118" t="s">
        <v>1510</v>
      </c>
      <c r="I7" s="118" t="s">
        <v>1511</v>
      </c>
      <c r="J7" s="118">
        <v>1588</v>
      </c>
      <c r="K7" s="118">
        <v>300</v>
      </c>
      <c r="L7" s="118" t="s">
        <v>80</v>
      </c>
      <c r="M7" s="118">
        <v>20191001</v>
      </c>
      <c r="N7" s="118" t="s">
        <v>1512</v>
      </c>
      <c r="O7" s="118" t="s">
        <v>1513</v>
      </c>
      <c r="P7" s="118" t="s">
        <v>1514</v>
      </c>
      <c r="Q7" s="118" t="s">
        <v>1515</v>
      </c>
      <c r="R7" s="118" t="s">
        <v>1516</v>
      </c>
      <c r="S7" s="118" t="s">
        <v>1517</v>
      </c>
      <c r="T7" s="119" t="s">
        <v>1518</v>
      </c>
      <c r="U7" s="139">
        <v>76</v>
      </c>
      <c r="V7" s="139">
        <v>1</v>
      </c>
      <c r="W7" s="139">
        <v>71</v>
      </c>
      <c r="X7" s="139">
        <v>1</v>
      </c>
      <c r="Y7" s="139">
        <v>75</v>
      </c>
      <c r="Z7" s="139">
        <v>1</v>
      </c>
      <c r="AA7" s="139">
        <v>50</v>
      </c>
      <c r="AB7" s="139">
        <v>0</v>
      </c>
      <c r="AC7" s="150">
        <f t="shared" si="2"/>
        <v>68</v>
      </c>
      <c r="AD7" s="139">
        <f t="shared" si="0"/>
        <v>3</v>
      </c>
      <c r="AE7" s="139">
        <v>0</v>
      </c>
      <c r="AF7" s="139"/>
      <c r="AG7" s="139"/>
      <c r="AH7" s="139">
        <f t="shared" si="1"/>
        <v>3</v>
      </c>
      <c r="AI7" s="110"/>
    </row>
    <row r="8" customHeight="1" spans="1:35">
      <c r="A8" s="112">
        <v>110</v>
      </c>
      <c r="B8" s="113"/>
      <c r="C8" s="116" t="s">
        <v>116</v>
      </c>
      <c r="D8" s="119" t="s">
        <v>650</v>
      </c>
      <c r="E8" s="120">
        <v>16</v>
      </c>
      <c r="F8" s="118" t="s">
        <v>1202</v>
      </c>
      <c r="G8" s="118">
        <v>146000</v>
      </c>
      <c r="H8" s="118" t="s">
        <v>1204</v>
      </c>
      <c r="I8" s="119" t="s">
        <v>1205</v>
      </c>
      <c r="J8" s="119">
        <v>2067</v>
      </c>
      <c r="K8" s="119">
        <v>300</v>
      </c>
      <c r="L8" s="119" t="s">
        <v>80</v>
      </c>
      <c r="M8" s="120">
        <v>44105</v>
      </c>
      <c r="N8" s="120">
        <v>44834</v>
      </c>
      <c r="O8" s="119" t="s">
        <v>1206</v>
      </c>
      <c r="P8" s="119" t="s">
        <v>1207</v>
      </c>
      <c r="Q8" s="119" t="s">
        <v>1208</v>
      </c>
      <c r="R8" s="119" t="s">
        <v>1209</v>
      </c>
      <c r="S8" s="119" t="s">
        <v>169</v>
      </c>
      <c r="T8" s="119" t="s">
        <v>1210</v>
      </c>
      <c r="U8" s="139">
        <v>72</v>
      </c>
      <c r="V8" s="139">
        <v>1</v>
      </c>
      <c r="W8" s="139">
        <v>55</v>
      </c>
      <c r="X8" s="139">
        <v>0</v>
      </c>
      <c r="Y8" s="139">
        <v>65</v>
      </c>
      <c r="Z8" s="139">
        <v>1</v>
      </c>
      <c r="AA8" s="139">
        <v>75</v>
      </c>
      <c r="AB8" s="139">
        <v>1</v>
      </c>
      <c r="AC8" s="150">
        <f t="shared" si="2"/>
        <v>66.75</v>
      </c>
      <c r="AD8" s="139">
        <f t="shared" si="0"/>
        <v>3</v>
      </c>
      <c r="AE8" s="139">
        <v>0</v>
      </c>
      <c r="AF8" s="139"/>
      <c r="AG8" s="139"/>
      <c r="AH8" s="139">
        <f t="shared" si="1"/>
        <v>3</v>
      </c>
      <c r="AI8" s="110"/>
    </row>
    <row r="9" customHeight="1" spans="1:35">
      <c r="A9" s="112">
        <v>121</v>
      </c>
      <c r="B9" s="113"/>
      <c r="C9" s="116" t="s">
        <v>116</v>
      </c>
      <c r="D9" s="118" t="s">
        <v>260</v>
      </c>
      <c r="E9" s="120">
        <v>7</v>
      </c>
      <c r="F9" s="118" t="s">
        <v>1307</v>
      </c>
      <c r="G9" s="118">
        <v>4475500</v>
      </c>
      <c r="H9" s="118" t="s">
        <v>1310</v>
      </c>
      <c r="I9" s="118" t="s">
        <v>1311</v>
      </c>
      <c r="J9" s="118">
        <v>2000</v>
      </c>
      <c r="K9" s="118">
        <v>300</v>
      </c>
      <c r="L9" s="118" t="s">
        <v>80</v>
      </c>
      <c r="M9" s="118" t="s">
        <v>298</v>
      </c>
      <c r="N9" s="118" t="s">
        <v>583</v>
      </c>
      <c r="O9" s="118" t="s">
        <v>1312</v>
      </c>
      <c r="P9" s="118" t="s">
        <v>1313</v>
      </c>
      <c r="Q9" s="118" t="s">
        <v>1314</v>
      </c>
      <c r="R9" s="118" t="s">
        <v>1315</v>
      </c>
      <c r="S9" s="118" t="s">
        <v>169</v>
      </c>
      <c r="T9" s="119" t="s">
        <v>1316</v>
      </c>
      <c r="U9" s="139">
        <v>65</v>
      </c>
      <c r="V9" s="139">
        <v>1</v>
      </c>
      <c r="W9" s="139">
        <v>75</v>
      </c>
      <c r="X9" s="139">
        <v>1</v>
      </c>
      <c r="Y9" s="139">
        <v>50</v>
      </c>
      <c r="Z9" s="139">
        <v>0</v>
      </c>
      <c r="AA9" s="139">
        <v>58</v>
      </c>
      <c r="AB9" s="139">
        <v>0</v>
      </c>
      <c r="AC9" s="150">
        <f t="shared" si="2"/>
        <v>62</v>
      </c>
      <c r="AD9" s="139">
        <f t="shared" si="0"/>
        <v>2</v>
      </c>
      <c r="AE9" s="139">
        <v>1</v>
      </c>
      <c r="AF9" s="139"/>
      <c r="AG9" s="139"/>
      <c r="AH9" s="139">
        <f t="shared" si="1"/>
        <v>3</v>
      </c>
      <c r="AI9" s="110"/>
    </row>
    <row r="10" customHeight="1" spans="1:35">
      <c r="A10" s="112">
        <v>14</v>
      </c>
      <c r="B10" s="113"/>
      <c r="C10" s="116" t="s">
        <v>116</v>
      </c>
      <c r="D10" s="118" t="s">
        <v>141</v>
      </c>
      <c r="E10" s="120">
        <v>9</v>
      </c>
      <c r="F10" s="118" t="s">
        <v>242</v>
      </c>
      <c r="G10" s="118">
        <v>10000</v>
      </c>
      <c r="H10" s="118" t="s">
        <v>244</v>
      </c>
      <c r="I10" s="118" t="s">
        <v>245</v>
      </c>
      <c r="J10" s="118">
        <v>1600</v>
      </c>
      <c r="K10" s="118">
        <v>300</v>
      </c>
      <c r="L10" s="118" t="s">
        <v>80</v>
      </c>
      <c r="M10" s="118">
        <v>20210101</v>
      </c>
      <c r="N10" s="118">
        <v>20221231</v>
      </c>
      <c r="O10" s="118" t="s">
        <v>246</v>
      </c>
      <c r="P10" s="118" t="s">
        <v>247</v>
      </c>
      <c r="Q10" s="118" t="s">
        <v>248</v>
      </c>
      <c r="R10" s="118" t="s">
        <v>249</v>
      </c>
      <c r="S10" s="118" t="s">
        <v>152</v>
      </c>
      <c r="T10" s="119" t="s">
        <v>250</v>
      </c>
      <c r="U10" s="139">
        <v>58</v>
      </c>
      <c r="V10" s="139">
        <v>0</v>
      </c>
      <c r="W10" s="139">
        <v>65</v>
      </c>
      <c r="X10" s="139">
        <v>1</v>
      </c>
      <c r="Y10" s="139">
        <v>50</v>
      </c>
      <c r="Z10" s="139">
        <v>0</v>
      </c>
      <c r="AA10" s="139">
        <v>70</v>
      </c>
      <c r="AB10" s="139">
        <v>1</v>
      </c>
      <c r="AC10" s="150">
        <f t="shared" si="2"/>
        <v>60.75</v>
      </c>
      <c r="AD10" s="139">
        <f t="shared" si="0"/>
        <v>2</v>
      </c>
      <c r="AE10" s="139">
        <v>1</v>
      </c>
      <c r="AF10" s="139"/>
      <c r="AG10" s="139"/>
      <c r="AH10" s="139">
        <f t="shared" si="1"/>
        <v>3</v>
      </c>
      <c r="AI10" s="110"/>
    </row>
    <row r="11" s="110" customFormat="1" customHeight="1" spans="1:35">
      <c r="A11" s="116">
        <v>56</v>
      </c>
      <c r="B11" s="155"/>
      <c r="C11" s="116" t="s">
        <v>116</v>
      </c>
      <c r="D11" s="118" t="s">
        <v>72</v>
      </c>
      <c r="E11" s="118" t="s">
        <v>364</v>
      </c>
      <c r="F11" s="118" t="s">
        <v>672</v>
      </c>
      <c r="G11" s="118">
        <v>2000</v>
      </c>
      <c r="H11" s="118" t="s">
        <v>674</v>
      </c>
      <c r="I11" s="118" t="s">
        <v>675</v>
      </c>
      <c r="J11" s="118">
        <v>1600</v>
      </c>
      <c r="K11" s="118">
        <v>300</v>
      </c>
      <c r="L11" s="118" t="s">
        <v>80</v>
      </c>
      <c r="M11" s="118" t="s">
        <v>81</v>
      </c>
      <c r="N11" s="118" t="s">
        <v>147</v>
      </c>
      <c r="O11" s="118" t="s">
        <v>676</v>
      </c>
      <c r="P11" s="118" t="s">
        <v>677</v>
      </c>
      <c r="Q11" s="118" t="s">
        <v>678</v>
      </c>
      <c r="R11" s="118" t="s">
        <v>679</v>
      </c>
      <c r="S11" s="118" t="s">
        <v>304</v>
      </c>
      <c r="T11" s="119" t="s">
        <v>680</v>
      </c>
      <c r="U11" s="139">
        <v>52</v>
      </c>
      <c r="V11" s="139">
        <v>0</v>
      </c>
      <c r="W11" s="139">
        <v>62</v>
      </c>
      <c r="X11" s="139">
        <v>1</v>
      </c>
      <c r="Y11" s="139">
        <v>70</v>
      </c>
      <c r="Z11" s="139">
        <v>1</v>
      </c>
      <c r="AA11" s="139">
        <v>55</v>
      </c>
      <c r="AB11" s="139">
        <v>0</v>
      </c>
      <c r="AC11" s="150">
        <f t="shared" si="2"/>
        <v>59.75</v>
      </c>
      <c r="AD11" s="139">
        <f t="shared" si="0"/>
        <v>2</v>
      </c>
      <c r="AE11" s="139">
        <v>1</v>
      </c>
      <c r="AF11" s="139"/>
      <c r="AG11" s="139"/>
      <c r="AH11" s="139">
        <f t="shared" si="1"/>
        <v>3</v>
      </c>
      <c r="AI11" s="110" t="s">
        <v>1764</v>
      </c>
    </row>
    <row r="12" customHeight="1" spans="1:35">
      <c r="A12" s="112">
        <v>101</v>
      </c>
      <c r="B12" s="113"/>
      <c r="C12" s="116" t="s">
        <v>116</v>
      </c>
      <c r="D12" s="140" t="s">
        <v>650</v>
      </c>
      <c r="E12" s="112">
        <v>7</v>
      </c>
      <c r="F12" s="43" t="s">
        <v>1119</v>
      </c>
      <c r="G12" s="43">
        <v>1000</v>
      </c>
      <c r="H12" s="43" t="s">
        <v>1121</v>
      </c>
      <c r="I12" s="140" t="s">
        <v>1122</v>
      </c>
      <c r="J12" s="140">
        <v>1330</v>
      </c>
      <c r="K12" s="140">
        <v>260</v>
      </c>
      <c r="L12" s="140" t="s">
        <v>80</v>
      </c>
      <c r="M12" s="184">
        <v>44059</v>
      </c>
      <c r="N12" s="184">
        <v>44788</v>
      </c>
      <c r="O12" s="140" t="s">
        <v>1123</v>
      </c>
      <c r="P12" s="140" t="s">
        <v>1124</v>
      </c>
      <c r="Q12" s="140" t="s">
        <v>1125</v>
      </c>
      <c r="R12" s="140" t="s">
        <v>1126</v>
      </c>
      <c r="S12" s="140" t="s">
        <v>169</v>
      </c>
      <c r="T12" s="140" t="s">
        <v>1127</v>
      </c>
      <c r="U12" s="141">
        <v>58</v>
      </c>
      <c r="V12" s="141">
        <v>0</v>
      </c>
      <c r="W12" s="141">
        <v>56</v>
      </c>
      <c r="X12" s="141">
        <v>0</v>
      </c>
      <c r="Y12" s="141">
        <v>85</v>
      </c>
      <c r="Z12" s="141">
        <v>1</v>
      </c>
      <c r="AA12" s="141">
        <v>52</v>
      </c>
      <c r="AB12" s="141">
        <v>0</v>
      </c>
      <c r="AC12" s="151">
        <f t="shared" si="2"/>
        <v>62.75</v>
      </c>
      <c r="AD12" s="141">
        <f t="shared" si="0"/>
        <v>1</v>
      </c>
      <c r="AE12" s="141">
        <v>1</v>
      </c>
      <c r="AF12" s="141"/>
      <c r="AG12" s="141"/>
      <c r="AH12" s="141">
        <f t="shared" si="1"/>
        <v>2</v>
      </c>
      <c r="AI12" s="110"/>
    </row>
    <row r="13" customHeight="1" spans="1:34">
      <c r="A13" s="116">
        <v>112</v>
      </c>
      <c r="B13" s="113"/>
      <c r="C13" s="116" t="s">
        <v>116</v>
      </c>
      <c r="D13" s="122" t="s">
        <v>650</v>
      </c>
      <c r="E13" s="116">
        <v>18</v>
      </c>
      <c r="F13" s="122" t="s">
        <v>1220</v>
      </c>
      <c r="G13" s="122" t="s">
        <v>1222</v>
      </c>
      <c r="H13" s="122" t="s">
        <v>1223</v>
      </c>
      <c r="I13" s="122" t="s">
        <v>1224</v>
      </c>
      <c r="J13" s="122">
        <v>1510</v>
      </c>
      <c r="K13" s="122">
        <v>200</v>
      </c>
      <c r="L13" s="122" t="s">
        <v>80</v>
      </c>
      <c r="M13" s="112">
        <v>44136</v>
      </c>
      <c r="N13" s="112">
        <v>44865</v>
      </c>
      <c r="O13" s="122" t="s">
        <v>1225</v>
      </c>
      <c r="P13" s="122" t="s">
        <v>1226</v>
      </c>
      <c r="Q13" s="122" t="s">
        <v>1227</v>
      </c>
      <c r="R13" s="122" t="s">
        <v>1228</v>
      </c>
      <c r="S13" s="122" t="s">
        <v>169</v>
      </c>
      <c r="T13" s="158" t="s">
        <v>1229</v>
      </c>
      <c r="U13" s="141">
        <v>55</v>
      </c>
      <c r="V13" s="141">
        <v>0</v>
      </c>
      <c r="W13" s="141">
        <v>64</v>
      </c>
      <c r="X13" s="141">
        <v>1</v>
      </c>
      <c r="Y13" s="141">
        <v>50</v>
      </c>
      <c r="Z13" s="141">
        <v>0</v>
      </c>
      <c r="AA13" s="141">
        <v>75</v>
      </c>
      <c r="AB13" s="141">
        <v>1</v>
      </c>
      <c r="AC13" s="151">
        <f t="shared" si="2"/>
        <v>61</v>
      </c>
      <c r="AD13" s="141">
        <f t="shared" si="0"/>
        <v>2</v>
      </c>
      <c r="AE13" s="141">
        <v>0</v>
      </c>
      <c r="AF13" s="141"/>
      <c r="AG13" s="141"/>
      <c r="AH13" s="141">
        <f t="shared" si="1"/>
        <v>2</v>
      </c>
    </row>
    <row r="14" customHeight="1" spans="1:34">
      <c r="A14" s="112">
        <v>124</v>
      </c>
      <c r="B14" s="113"/>
      <c r="C14" s="116" t="s">
        <v>116</v>
      </c>
      <c r="D14" s="43" t="s">
        <v>260</v>
      </c>
      <c r="E14" s="112">
        <v>10</v>
      </c>
      <c r="F14" s="43" t="s">
        <v>1335</v>
      </c>
      <c r="G14" s="43">
        <v>5185</v>
      </c>
      <c r="H14" s="43" t="s">
        <v>1338</v>
      </c>
      <c r="I14" s="43" t="s">
        <v>1339</v>
      </c>
      <c r="J14" s="43">
        <v>1204</v>
      </c>
      <c r="K14" s="43">
        <v>240</v>
      </c>
      <c r="L14" s="43" t="s">
        <v>80</v>
      </c>
      <c r="M14" s="43" t="s">
        <v>1340</v>
      </c>
      <c r="N14" s="43" t="s">
        <v>634</v>
      </c>
      <c r="O14" s="43" t="s">
        <v>1341</v>
      </c>
      <c r="P14" s="43" t="s">
        <v>1342</v>
      </c>
      <c r="Q14" s="43" t="s">
        <v>1343</v>
      </c>
      <c r="R14" s="43" t="s">
        <v>1344</v>
      </c>
      <c r="S14" s="43" t="s">
        <v>1345</v>
      </c>
      <c r="T14" s="140" t="s">
        <v>1346</v>
      </c>
      <c r="U14" s="141">
        <v>55</v>
      </c>
      <c r="V14" s="141">
        <v>0</v>
      </c>
      <c r="W14" s="141">
        <v>54</v>
      </c>
      <c r="X14" s="141">
        <v>0</v>
      </c>
      <c r="Y14" s="141">
        <v>55</v>
      </c>
      <c r="Z14" s="141">
        <v>0</v>
      </c>
      <c r="AA14" s="141">
        <v>70</v>
      </c>
      <c r="AB14" s="141">
        <v>1</v>
      </c>
      <c r="AC14" s="151">
        <f t="shared" si="2"/>
        <v>58.5</v>
      </c>
      <c r="AD14" s="141">
        <f t="shared" si="0"/>
        <v>1</v>
      </c>
      <c r="AE14" s="141">
        <v>1</v>
      </c>
      <c r="AF14" s="141"/>
      <c r="AG14" s="141"/>
      <c r="AH14" s="141">
        <f t="shared" si="1"/>
        <v>2</v>
      </c>
    </row>
    <row r="15" customHeight="1" spans="1:34">
      <c r="A15" s="112">
        <v>11</v>
      </c>
      <c r="B15" s="113"/>
      <c r="C15" s="116" t="s">
        <v>116</v>
      </c>
      <c r="D15" s="43" t="s">
        <v>141</v>
      </c>
      <c r="E15" s="112">
        <v>6</v>
      </c>
      <c r="F15" s="43" t="s">
        <v>205</v>
      </c>
      <c r="G15" s="43">
        <v>1043.4667</v>
      </c>
      <c r="H15" s="43" t="s">
        <v>207</v>
      </c>
      <c r="I15" s="43" t="s">
        <v>208</v>
      </c>
      <c r="J15" s="43">
        <v>1517</v>
      </c>
      <c r="K15" s="43">
        <v>300</v>
      </c>
      <c r="L15" s="43" t="s">
        <v>80</v>
      </c>
      <c r="M15" s="43">
        <v>20210101</v>
      </c>
      <c r="N15" s="43" t="s">
        <v>147</v>
      </c>
      <c r="O15" s="43" t="s">
        <v>209</v>
      </c>
      <c r="P15" s="43" t="s">
        <v>210</v>
      </c>
      <c r="Q15" s="43" t="s">
        <v>211</v>
      </c>
      <c r="R15" s="43" t="s">
        <v>212</v>
      </c>
      <c r="S15" s="43" t="s">
        <v>213</v>
      </c>
      <c r="T15" s="140" t="s">
        <v>214</v>
      </c>
      <c r="U15" s="141">
        <v>57</v>
      </c>
      <c r="V15" s="141">
        <v>0</v>
      </c>
      <c r="W15" s="141">
        <v>56</v>
      </c>
      <c r="X15" s="141">
        <v>0</v>
      </c>
      <c r="Y15" s="141">
        <v>70</v>
      </c>
      <c r="Z15" s="141">
        <v>1</v>
      </c>
      <c r="AA15" s="141">
        <v>50</v>
      </c>
      <c r="AB15" s="141">
        <v>0</v>
      </c>
      <c r="AC15" s="151">
        <f t="shared" si="2"/>
        <v>58.25</v>
      </c>
      <c r="AD15" s="141">
        <f t="shared" si="0"/>
        <v>1</v>
      </c>
      <c r="AE15" s="141">
        <v>1</v>
      </c>
      <c r="AF15" s="141"/>
      <c r="AG15" s="141"/>
      <c r="AH15" s="141">
        <f t="shared" si="1"/>
        <v>2</v>
      </c>
    </row>
    <row r="16" customHeight="1" spans="1:35">
      <c r="A16" s="112">
        <v>27</v>
      </c>
      <c r="B16" s="113"/>
      <c r="C16" s="116" t="s">
        <v>116</v>
      </c>
      <c r="D16" s="43" t="s">
        <v>321</v>
      </c>
      <c r="E16" s="43" t="s">
        <v>383</v>
      </c>
      <c r="F16" s="43" t="s">
        <v>384</v>
      </c>
      <c r="G16" s="43">
        <v>1000</v>
      </c>
      <c r="H16" s="43" t="s">
        <v>386</v>
      </c>
      <c r="I16" s="43" t="s">
        <v>387</v>
      </c>
      <c r="J16" s="43">
        <v>1640</v>
      </c>
      <c r="K16" s="131">
        <v>300</v>
      </c>
      <c r="L16" s="43" t="s">
        <v>80</v>
      </c>
      <c r="M16" s="43">
        <v>202007</v>
      </c>
      <c r="N16" s="43">
        <v>202206</v>
      </c>
      <c r="O16" s="43" t="s">
        <v>388</v>
      </c>
      <c r="P16" s="43" t="s">
        <v>389</v>
      </c>
      <c r="Q16" s="43" t="s">
        <v>390</v>
      </c>
      <c r="R16" s="43" t="s">
        <v>391</v>
      </c>
      <c r="S16" s="43" t="s">
        <v>392</v>
      </c>
      <c r="T16" s="140" t="s">
        <v>393</v>
      </c>
      <c r="U16" s="141">
        <v>50</v>
      </c>
      <c r="V16" s="141">
        <v>0</v>
      </c>
      <c r="W16" s="141">
        <v>74</v>
      </c>
      <c r="X16" s="141">
        <v>1</v>
      </c>
      <c r="Y16" s="141">
        <v>50</v>
      </c>
      <c r="Z16" s="141">
        <v>0</v>
      </c>
      <c r="AA16" s="141">
        <v>50</v>
      </c>
      <c r="AB16" s="141">
        <v>0</v>
      </c>
      <c r="AC16" s="151">
        <f t="shared" si="2"/>
        <v>56</v>
      </c>
      <c r="AD16" s="141">
        <f t="shared" si="0"/>
        <v>1</v>
      </c>
      <c r="AE16" s="141">
        <v>1</v>
      </c>
      <c r="AF16" s="141"/>
      <c r="AG16" s="141"/>
      <c r="AH16" s="141">
        <f t="shared" si="1"/>
        <v>2</v>
      </c>
      <c r="AI16" t="s">
        <v>1764</v>
      </c>
    </row>
    <row r="17" customHeight="1" spans="1:35">
      <c r="A17" s="116">
        <v>4</v>
      </c>
      <c r="B17" s="181"/>
      <c r="C17" s="116" t="s">
        <v>116</v>
      </c>
      <c r="D17" s="158" t="s">
        <v>90</v>
      </c>
      <c r="E17" s="116">
        <v>4</v>
      </c>
      <c r="F17" s="122" t="s">
        <v>117</v>
      </c>
      <c r="G17" s="182">
        <v>1165.9559</v>
      </c>
      <c r="H17" s="122" t="s">
        <v>119</v>
      </c>
      <c r="I17" s="158" t="s">
        <v>120</v>
      </c>
      <c r="J17" s="158">
        <v>2810.7</v>
      </c>
      <c r="K17" s="166">
        <v>450</v>
      </c>
      <c r="L17" s="158" t="s">
        <v>80</v>
      </c>
      <c r="M17" s="166">
        <v>20201101</v>
      </c>
      <c r="N17" s="166">
        <v>20221030</v>
      </c>
      <c r="O17" s="158" t="s">
        <v>121</v>
      </c>
      <c r="P17" s="158">
        <v>3.10016451110525e+19</v>
      </c>
      <c r="Q17" s="158" t="s">
        <v>122</v>
      </c>
      <c r="R17" s="158" t="s">
        <v>123</v>
      </c>
      <c r="S17" s="158" t="s">
        <v>124</v>
      </c>
      <c r="T17" s="158" t="s">
        <v>125</v>
      </c>
      <c r="U17" s="141">
        <v>64.5</v>
      </c>
      <c r="V17" s="141">
        <v>1</v>
      </c>
      <c r="W17" s="141">
        <v>57</v>
      </c>
      <c r="X17" s="141">
        <v>0</v>
      </c>
      <c r="Y17" s="141">
        <v>50</v>
      </c>
      <c r="Z17" s="141">
        <v>0</v>
      </c>
      <c r="AA17" s="141">
        <v>50</v>
      </c>
      <c r="AB17" s="141">
        <v>0</v>
      </c>
      <c r="AC17" s="151">
        <f t="shared" si="2"/>
        <v>55.375</v>
      </c>
      <c r="AD17" s="141">
        <f t="shared" si="0"/>
        <v>1</v>
      </c>
      <c r="AE17" s="141">
        <v>1</v>
      </c>
      <c r="AF17" s="141"/>
      <c r="AG17" s="141"/>
      <c r="AH17" s="141">
        <f t="shared" si="1"/>
        <v>2</v>
      </c>
      <c r="AI17" t="s">
        <v>126</v>
      </c>
    </row>
    <row r="18" s="110" customFormat="1" customHeight="1" spans="1:34">
      <c r="A18" s="112">
        <v>87</v>
      </c>
      <c r="B18" s="183"/>
      <c r="C18" s="116" t="s">
        <v>116</v>
      </c>
      <c r="D18" s="140" t="s">
        <v>191</v>
      </c>
      <c r="E18" s="112">
        <v>7</v>
      </c>
      <c r="F18" s="43" t="s">
        <v>991</v>
      </c>
      <c r="G18" s="43">
        <v>5489</v>
      </c>
      <c r="H18" s="43" t="s">
        <v>993</v>
      </c>
      <c r="I18" s="140" t="s">
        <v>994</v>
      </c>
      <c r="J18" s="131">
        <v>1360</v>
      </c>
      <c r="K18" s="168">
        <v>270</v>
      </c>
      <c r="L18" s="140" t="s">
        <v>80</v>
      </c>
      <c r="M18" s="168">
        <v>20210101</v>
      </c>
      <c r="N18" s="168">
        <v>20221231</v>
      </c>
      <c r="O18" s="140" t="s">
        <v>995</v>
      </c>
      <c r="P18" s="140" t="s">
        <v>996</v>
      </c>
      <c r="Q18" s="140" t="s">
        <v>997</v>
      </c>
      <c r="R18" s="140" t="s">
        <v>998</v>
      </c>
      <c r="S18" s="140"/>
      <c r="T18" s="140" t="s">
        <v>999</v>
      </c>
      <c r="U18" s="141">
        <v>59.5</v>
      </c>
      <c r="V18" s="141">
        <v>0</v>
      </c>
      <c r="W18" s="141">
        <v>56</v>
      </c>
      <c r="X18" s="141">
        <v>0</v>
      </c>
      <c r="Y18" s="141">
        <v>50</v>
      </c>
      <c r="Z18" s="141">
        <v>0</v>
      </c>
      <c r="AA18" s="141">
        <v>55</v>
      </c>
      <c r="AB18" s="141">
        <v>0</v>
      </c>
      <c r="AC18" s="151">
        <f t="shared" si="2"/>
        <v>55.125</v>
      </c>
      <c r="AD18" s="141">
        <f t="shared" si="0"/>
        <v>0</v>
      </c>
      <c r="AE18" s="141">
        <v>0</v>
      </c>
      <c r="AF18" s="141"/>
      <c r="AG18" s="141"/>
      <c r="AH18" s="141">
        <f t="shared" si="1"/>
        <v>0</v>
      </c>
    </row>
  </sheetData>
  <autoFilter ref="A2:AH18">
    <sortState ref="A2:AH18">
      <sortCondition ref="AH2:AH18" descending="1"/>
    </sortState>
    <extLst/>
  </autoFilter>
  <mergeCells count="4">
    <mergeCell ref="U2:V2"/>
    <mergeCell ref="W2:X2"/>
    <mergeCell ref="Y2:Z2"/>
    <mergeCell ref="AA2:AB2"/>
  </mergeCells>
  <conditionalFormatting sqref="F37:F38">
    <cfRule type="duplicateValues" dxfId="5" priority="4"/>
    <cfRule type="duplicateValues" dxfId="5" priority="99"/>
  </conditionalFormatting>
  <conditionalFormatting sqref="F39:F1048576">
    <cfRule type="duplicateValues" dxfId="5" priority="6"/>
  </conditionalFormatting>
  <conditionalFormatting sqref="F39:F1048576 F1:F19">
    <cfRule type="duplicateValues" dxfId="5" priority="9"/>
  </conditionalFormatting>
  <conditionalFormatting sqref="F1:F19 F37:F1048576">
    <cfRule type="duplicateValues" dxfId="5" priority="1"/>
  </conditionalFormatting>
  <dataValidations count="1">
    <dataValidation type="list" allowBlank="1" showInputMessage="1" showErrorMessage="1" sqref="L8:L16">
      <formula1>ee</formula1>
    </dataValidation>
  </dataValidations>
  <pageMargins left="0.699305555555556" right="0.699305555555556"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J17"/>
  <sheetViews>
    <sheetView topLeftCell="I1" workbookViewId="0">
      <selection activeCell="I2" sqref="$A2:$XFD17"/>
    </sheetView>
  </sheetViews>
  <sheetFormatPr defaultColWidth="9" defaultRowHeight="20.15" customHeight="1"/>
  <cols>
    <col min="1" max="3" width="9" customWidth="1"/>
    <col min="5" max="5" width="8.5" customWidth="1"/>
    <col min="6" max="6" width="16.5" customWidth="1"/>
    <col min="7" max="8" width="9" customWidth="1"/>
    <col min="10" max="10" width="21.3333333333333" customWidth="1"/>
    <col min="11" max="11" width="9" customWidth="1"/>
    <col min="14" max="22" width="9" customWidth="1"/>
    <col min="23" max="30" width="5.58333333333333" style="170" customWidth="1"/>
    <col min="31" max="36" width="5.58333333333333" style="110" customWidth="1"/>
  </cols>
  <sheetData>
    <row r="2" customHeight="1" spans="1:36">
      <c r="A2" s="21" t="s">
        <v>44</v>
      </c>
      <c r="B2" s="111" t="s">
        <v>45</v>
      </c>
      <c r="C2" s="111" t="s">
        <v>46</v>
      </c>
      <c r="D2" s="21" t="s">
        <v>47</v>
      </c>
      <c r="E2" s="21" t="s">
        <v>48</v>
      </c>
      <c r="F2" s="21" t="s">
        <v>52</v>
      </c>
      <c r="G2" s="21" t="s">
        <v>53</v>
      </c>
      <c r="H2" s="21" t="s">
        <v>54</v>
      </c>
      <c r="I2" s="111" t="s">
        <v>55</v>
      </c>
      <c r="J2" s="21" t="s">
        <v>56</v>
      </c>
      <c r="K2" s="21" t="s">
        <v>57</v>
      </c>
      <c r="L2" s="21" t="s">
        <v>58</v>
      </c>
      <c r="M2" s="21" t="s">
        <v>59</v>
      </c>
      <c r="N2" s="21" t="s">
        <v>60</v>
      </c>
      <c r="O2" s="21" t="s">
        <v>61</v>
      </c>
      <c r="P2" s="21" t="s">
        <v>62</v>
      </c>
      <c r="Q2" s="21" t="s">
        <v>63</v>
      </c>
      <c r="R2" s="21" t="s">
        <v>64</v>
      </c>
      <c r="S2" s="21" t="s">
        <v>65</v>
      </c>
      <c r="T2" s="135" t="s">
        <v>66</v>
      </c>
      <c r="U2" s="21" t="s">
        <v>67</v>
      </c>
      <c r="V2" s="21" t="s">
        <v>68</v>
      </c>
      <c r="W2" s="136" t="s">
        <v>2060</v>
      </c>
      <c r="X2" s="137"/>
      <c r="Y2" s="136" t="s">
        <v>2061</v>
      </c>
      <c r="Z2" s="137"/>
      <c r="AA2" s="136" t="s">
        <v>2062</v>
      </c>
      <c r="AB2" s="137"/>
      <c r="AC2" s="136" t="s">
        <v>1752</v>
      </c>
      <c r="AD2" s="137"/>
      <c r="AE2" s="148" t="s">
        <v>1753</v>
      </c>
      <c r="AF2" s="148" t="s">
        <v>1754</v>
      </c>
      <c r="AG2" s="153" t="s">
        <v>1755</v>
      </c>
      <c r="AH2" s="153" t="s">
        <v>1756</v>
      </c>
      <c r="AI2" s="153" t="s">
        <v>1757</v>
      </c>
      <c r="AJ2" s="153" t="s">
        <v>1758</v>
      </c>
    </row>
    <row r="3" customHeight="1" spans="1:36">
      <c r="A3" s="39">
        <v>140</v>
      </c>
      <c r="B3" s="117"/>
      <c r="C3" s="39" t="s">
        <v>89</v>
      </c>
      <c r="D3" s="40" t="s">
        <v>739</v>
      </c>
      <c r="E3" s="40" t="s">
        <v>507</v>
      </c>
      <c r="F3" s="40" t="s">
        <v>1488</v>
      </c>
      <c r="G3" s="40" t="s">
        <v>1489</v>
      </c>
      <c r="H3" s="40">
        <v>20160616</v>
      </c>
      <c r="I3" s="40">
        <v>1153.1252</v>
      </c>
      <c r="J3" s="40" t="s">
        <v>1490</v>
      </c>
      <c r="K3" s="40" t="s">
        <v>1491</v>
      </c>
      <c r="L3" s="40">
        <v>1115</v>
      </c>
      <c r="M3" s="40">
        <v>223</v>
      </c>
      <c r="N3" s="40" t="s">
        <v>80</v>
      </c>
      <c r="O3" s="40">
        <v>20160616</v>
      </c>
      <c r="P3" s="40">
        <v>20160616</v>
      </c>
      <c r="Q3" s="40" t="s">
        <v>1492</v>
      </c>
      <c r="R3" s="40" t="s">
        <v>1493</v>
      </c>
      <c r="S3" s="40" t="s">
        <v>1494</v>
      </c>
      <c r="T3" s="40" t="s">
        <v>1495</v>
      </c>
      <c r="U3" s="40" t="s">
        <v>169</v>
      </c>
      <c r="V3" s="38" t="s">
        <v>1496</v>
      </c>
      <c r="W3" s="138">
        <v>72</v>
      </c>
      <c r="X3" s="138">
        <v>1</v>
      </c>
      <c r="Y3" s="138">
        <v>82</v>
      </c>
      <c r="Z3" s="138">
        <v>1</v>
      </c>
      <c r="AA3" s="138">
        <v>80</v>
      </c>
      <c r="AB3" s="138">
        <v>1</v>
      </c>
      <c r="AC3" s="138">
        <v>79</v>
      </c>
      <c r="AD3" s="138">
        <v>1</v>
      </c>
      <c r="AE3" s="149">
        <f t="shared" ref="AE3:AE17" si="0">(AC3+AA3+Y3+W3)/4</f>
        <v>78.25</v>
      </c>
      <c r="AF3" s="138">
        <f t="shared" ref="AF3:AF17" si="1">X3+Z3+AB3+AD3</f>
        <v>4</v>
      </c>
      <c r="AG3" s="138">
        <v>1</v>
      </c>
      <c r="AH3" s="138"/>
      <c r="AI3" s="138">
        <v>1</v>
      </c>
      <c r="AJ3" s="138">
        <f t="shared" ref="AJ3:AJ17" si="2">AI3+AH3+AG3+AF3</f>
        <v>6</v>
      </c>
    </row>
    <row r="4" customHeight="1" spans="1:36">
      <c r="A4" s="39">
        <v>8</v>
      </c>
      <c r="B4" s="171"/>
      <c r="C4" s="39" t="s">
        <v>89</v>
      </c>
      <c r="D4" s="40" t="s">
        <v>141</v>
      </c>
      <c r="E4" s="39">
        <v>3</v>
      </c>
      <c r="F4" s="40" t="s">
        <v>171</v>
      </c>
      <c r="G4" s="40" t="s">
        <v>172</v>
      </c>
      <c r="H4" s="40">
        <v>20160223</v>
      </c>
      <c r="I4" s="40">
        <v>632.4741</v>
      </c>
      <c r="J4" s="40" t="s">
        <v>173</v>
      </c>
      <c r="K4" s="40" t="s">
        <v>174</v>
      </c>
      <c r="L4" s="40">
        <v>1500</v>
      </c>
      <c r="M4" s="40">
        <v>280</v>
      </c>
      <c r="N4" s="40" t="s">
        <v>80</v>
      </c>
      <c r="O4" s="40">
        <v>20210101</v>
      </c>
      <c r="P4" s="40">
        <v>20221231</v>
      </c>
      <c r="Q4" s="40" t="s">
        <v>175</v>
      </c>
      <c r="R4" s="40" t="s">
        <v>176</v>
      </c>
      <c r="S4" s="40" t="s">
        <v>177</v>
      </c>
      <c r="T4" s="40" t="s">
        <v>178</v>
      </c>
      <c r="U4" s="40" t="s">
        <v>179</v>
      </c>
      <c r="V4" s="38" t="s">
        <v>180</v>
      </c>
      <c r="W4" s="138">
        <v>65</v>
      </c>
      <c r="X4" s="138">
        <v>1</v>
      </c>
      <c r="Y4" s="138">
        <v>75</v>
      </c>
      <c r="Z4" s="138">
        <v>1</v>
      </c>
      <c r="AA4" s="138">
        <v>81</v>
      </c>
      <c r="AB4" s="138">
        <v>1</v>
      </c>
      <c r="AC4" s="138">
        <v>68</v>
      </c>
      <c r="AD4" s="138">
        <v>1</v>
      </c>
      <c r="AE4" s="149">
        <f t="shared" si="0"/>
        <v>72.25</v>
      </c>
      <c r="AF4" s="138">
        <f t="shared" si="1"/>
        <v>4</v>
      </c>
      <c r="AG4" s="138">
        <v>1</v>
      </c>
      <c r="AH4" s="138"/>
      <c r="AI4" s="138">
        <v>1</v>
      </c>
      <c r="AJ4" s="138">
        <f t="shared" si="2"/>
        <v>6</v>
      </c>
    </row>
    <row r="5" customHeight="1" spans="1:36">
      <c r="A5" s="39">
        <v>2</v>
      </c>
      <c r="B5" s="172"/>
      <c r="C5" s="39" t="s">
        <v>89</v>
      </c>
      <c r="D5" s="38" t="s">
        <v>90</v>
      </c>
      <c r="E5" s="39">
        <v>2</v>
      </c>
      <c r="F5" s="40" t="s">
        <v>91</v>
      </c>
      <c r="G5" s="40" t="s">
        <v>92</v>
      </c>
      <c r="H5" s="173">
        <v>20161123</v>
      </c>
      <c r="I5" s="177">
        <v>2196.2018</v>
      </c>
      <c r="J5" s="40" t="s">
        <v>93</v>
      </c>
      <c r="K5" s="38" t="s">
        <v>94</v>
      </c>
      <c r="L5" s="126">
        <v>1500</v>
      </c>
      <c r="M5" s="126">
        <v>300</v>
      </c>
      <c r="N5" s="38" t="s">
        <v>80</v>
      </c>
      <c r="O5" s="126">
        <v>20200801</v>
      </c>
      <c r="P5" s="126">
        <v>20200801</v>
      </c>
      <c r="Q5" s="38" t="s">
        <v>95</v>
      </c>
      <c r="R5" s="38" t="s">
        <v>96</v>
      </c>
      <c r="S5" s="38" t="s">
        <v>97</v>
      </c>
      <c r="T5" s="38" t="s">
        <v>98</v>
      </c>
      <c r="U5" s="38" t="s">
        <v>99</v>
      </c>
      <c r="V5" s="38" t="s">
        <v>100</v>
      </c>
      <c r="W5" s="138">
        <v>63</v>
      </c>
      <c r="X5" s="138">
        <v>1</v>
      </c>
      <c r="Y5" s="138">
        <v>78</v>
      </c>
      <c r="Z5" s="138">
        <v>1</v>
      </c>
      <c r="AA5" s="138">
        <v>71</v>
      </c>
      <c r="AB5" s="138">
        <v>1</v>
      </c>
      <c r="AC5" s="138">
        <v>76</v>
      </c>
      <c r="AD5" s="138">
        <v>1</v>
      </c>
      <c r="AE5" s="149">
        <f t="shared" si="0"/>
        <v>72</v>
      </c>
      <c r="AF5" s="138">
        <f t="shared" si="1"/>
        <v>4</v>
      </c>
      <c r="AG5" s="138">
        <v>1</v>
      </c>
      <c r="AH5" s="138"/>
      <c r="AI5" s="138">
        <v>1</v>
      </c>
      <c r="AJ5" s="138">
        <f t="shared" si="2"/>
        <v>6</v>
      </c>
    </row>
    <row r="6" customHeight="1" spans="1:36">
      <c r="A6" s="39">
        <v>13</v>
      </c>
      <c r="B6" s="117"/>
      <c r="C6" s="39" t="s">
        <v>89</v>
      </c>
      <c r="D6" s="40" t="s">
        <v>141</v>
      </c>
      <c r="E6" s="39">
        <v>8</v>
      </c>
      <c r="F6" s="40" t="s">
        <v>230</v>
      </c>
      <c r="G6" s="40" t="s">
        <v>231</v>
      </c>
      <c r="H6" s="40">
        <v>20170818</v>
      </c>
      <c r="I6" s="40">
        <v>48.781</v>
      </c>
      <c r="J6" s="40" t="s">
        <v>232</v>
      </c>
      <c r="K6" s="40" t="s">
        <v>233</v>
      </c>
      <c r="L6" s="40">
        <v>1600</v>
      </c>
      <c r="M6" s="127">
        <v>300</v>
      </c>
      <c r="N6" s="40" t="s">
        <v>80</v>
      </c>
      <c r="O6" s="40" t="s">
        <v>234</v>
      </c>
      <c r="P6" s="40" t="s">
        <v>235</v>
      </c>
      <c r="Q6" s="40" t="s">
        <v>236</v>
      </c>
      <c r="R6" s="40" t="s">
        <v>237</v>
      </c>
      <c r="S6" s="40" t="s">
        <v>238</v>
      </c>
      <c r="T6" s="40" t="s">
        <v>239</v>
      </c>
      <c r="U6" s="40" t="s">
        <v>240</v>
      </c>
      <c r="V6" s="38" t="s">
        <v>241</v>
      </c>
      <c r="W6" s="138">
        <v>75</v>
      </c>
      <c r="X6" s="138">
        <v>1</v>
      </c>
      <c r="Y6" s="138">
        <v>85</v>
      </c>
      <c r="Z6" s="138">
        <v>1</v>
      </c>
      <c r="AA6" s="138">
        <v>83</v>
      </c>
      <c r="AB6" s="138">
        <v>1</v>
      </c>
      <c r="AC6" s="138">
        <v>81</v>
      </c>
      <c r="AD6" s="138">
        <v>1</v>
      </c>
      <c r="AE6" s="149">
        <f t="shared" si="0"/>
        <v>81</v>
      </c>
      <c r="AF6" s="138">
        <f t="shared" si="1"/>
        <v>4</v>
      </c>
      <c r="AG6" s="138">
        <v>1</v>
      </c>
      <c r="AH6" s="138"/>
      <c r="AI6" s="138"/>
      <c r="AJ6" s="138">
        <f t="shared" si="2"/>
        <v>5</v>
      </c>
    </row>
    <row r="7" customHeight="1" spans="1:36">
      <c r="A7" s="39">
        <v>69</v>
      </c>
      <c r="B7" s="117"/>
      <c r="C7" s="39" t="s">
        <v>89</v>
      </c>
      <c r="D7" s="40" t="s">
        <v>751</v>
      </c>
      <c r="E7" s="39">
        <v>9</v>
      </c>
      <c r="F7" s="40" t="s">
        <v>808</v>
      </c>
      <c r="G7" s="40" t="s">
        <v>809</v>
      </c>
      <c r="H7" s="40" t="s">
        <v>810</v>
      </c>
      <c r="I7" s="40">
        <v>1000</v>
      </c>
      <c r="J7" s="40" t="s">
        <v>811</v>
      </c>
      <c r="K7" s="40" t="s">
        <v>812</v>
      </c>
      <c r="L7" s="40">
        <v>1150</v>
      </c>
      <c r="M7" s="40">
        <v>200</v>
      </c>
      <c r="N7" s="40" t="s">
        <v>80</v>
      </c>
      <c r="O7" s="40">
        <v>20201001</v>
      </c>
      <c r="P7" s="40">
        <v>20220931</v>
      </c>
      <c r="Q7" s="40" t="s">
        <v>813</v>
      </c>
      <c r="R7" s="40" t="s">
        <v>814</v>
      </c>
      <c r="S7" s="40" t="s">
        <v>815</v>
      </c>
      <c r="T7" s="40" t="s">
        <v>816</v>
      </c>
      <c r="U7" s="40" t="s">
        <v>169</v>
      </c>
      <c r="V7" s="38" t="s">
        <v>817</v>
      </c>
      <c r="W7" s="138">
        <v>68</v>
      </c>
      <c r="X7" s="138">
        <v>1</v>
      </c>
      <c r="Y7" s="138">
        <v>70</v>
      </c>
      <c r="Z7" s="138">
        <v>1</v>
      </c>
      <c r="AA7" s="138">
        <v>81</v>
      </c>
      <c r="AB7" s="138">
        <v>1</v>
      </c>
      <c r="AC7" s="138">
        <v>83</v>
      </c>
      <c r="AD7" s="138">
        <v>1</v>
      </c>
      <c r="AE7" s="149">
        <f t="shared" si="0"/>
        <v>75.5</v>
      </c>
      <c r="AF7" s="138">
        <f t="shared" si="1"/>
        <v>4</v>
      </c>
      <c r="AG7" s="138">
        <v>1</v>
      </c>
      <c r="AH7" s="138"/>
      <c r="AI7" s="138"/>
      <c r="AJ7" s="138">
        <f t="shared" si="2"/>
        <v>5</v>
      </c>
    </row>
    <row r="8" customHeight="1" spans="1:36">
      <c r="A8" s="39">
        <v>72</v>
      </c>
      <c r="B8" s="117"/>
      <c r="C8" s="39" t="s">
        <v>89</v>
      </c>
      <c r="D8" s="40" t="s">
        <v>838</v>
      </c>
      <c r="E8" s="40" t="s">
        <v>507</v>
      </c>
      <c r="F8" s="40" t="s">
        <v>840</v>
      </c>
      <c r="G8" s="40" t="s">
        <v>841</v>
      </c>
      <c r="H8" s="40">
        <v>20090925</v>
      </c>
      <c r="I8" s="40">
        <v>25285</v>
      </c>
      <c r="J8" s="40" t="s">
        <v>842</v>
      </c>
      <c r="K8" s="40" t="s">
        <v>843</v>
      </c>
      <c r="L8" s="178">
        <v>1588</v>
      </c>
      <c r="M8" s="40">
        <v>260</v>
      </c>
      <c r="N8" s="40" t="s">
        <v>80</v>
      </c>
      <c r="O8" s="40">
        <v>20200101</v>
      </c>
      <c r="P8" s="40">
        <v>20211231</v>
      </c>
      <c r="Q8" s="40" t="s">
        <v>844</v>
      </c>
      <c r="R8" s="509" t="s">
        <v>845</v>
      </c>
      <c r="S8" s="40" t="s">
        <v>846</v>
      </c>
      <c r="T8" s="40" t="s">
        <v>847</v>
      </c>
      <c r="U8" s="40" t="s">
        <v>169</v>
      </c>
      <c r="V8" s="509" t="s">
        <v>848</v>
      </c>
      <c r="W8" s="138">
        <v>62</v>
      </c>
      <c r="X8" s="138">
        <v>1</v>
      </c>
      <c r="Y8" s="138">
        <v>65</v>
      </c>
      <c r="Z8" s="138">
        <v>1</v>
      </c>
      <c r="AA8" s="138">
        <v>67</v>
      </c>
      <c r="AB8" s="138">
        <v>1</v>
      </c>
      <c r="AC8" s="138">
        <v>75</v>
      </c>
      <c r="AD8" s="138">
        <v>1</v>
      </c>
      <c r="AE8" s="149">
        <f t="shared" si="0"/>
        <v>67.25</v>
      </c>
      <c r="AF8" s="138">
        <f t="shared" si="1"/>
        <v>4</v>
      </c>
      <c r="AG8" s="138">
        <v>0</v>
      </c>
      <c r="AH8" s="138"/>
      <c r="AI8" s="138">
        <v>1</v>
      </c>
      <c r="AJ8" s="138">
        <f t="shared" si="2"/>
        <v>5</v>
      </c>
    </row>
    <row r="9" customHeight="1" spans="1:36">
      <c r="A9" s="112">
        <v>105</v>
      </c>
      <c r="B9" s="113"/>
      <c r="C9" s="112" t="s">
        <v>89</v>
      </c>
      <c r="D9" s="119" t="s">
        <v>650</v>
      </c>
      <c r="E9" s="120">
        <v>11</v>
      </c>
      <c r="F9" s="118" t="s">
        <v>1156</v>
      </c>
      <c r="G9" s="118" t="s">
        <v>1157</v>
      </c>
      <c r="H9" s="118">
        <v>38637</v>
      </c>
      <c r="I9" s="118" t="s">
        <v>1158</v>
      </c>
      <c r="J9" s="118" t="s">
        <v>1159</v>
      </c>
      <c r="K9" s="119" t="s">
        <v>1160</v>
      </c>
      <c r="L9" s="119">
        <v>2100</v>
      </c>
      <c r="M9" s="119">
        <v>300</v>
      </c>
      <c r="N9" s="119" t="s">
        <v>80</v>
      </c>
      <c r="O9" s="120">
        <v>44075</v>
      </c>
      <c r="P9" s="120">
        <v>44804</v>
      </c>
      <c r="Q9" s="119" t="s">
        <v>1161</v>
      </c>
      <c r="R9" s="119" t="s">
        <v>1162</v>
      </c>
      <c r="S9" s="119" t="s">
        <v>1163</v>
      </c>
      <c r="T9" s="119" t="s">
        <v>1164</v>
      </c>
      <c r="U9" s="119" t="s">
        <v>169</v>
      </c>
      <c r="V9" s="119" t="s">
        <v>1165</v>
      </c>
      <c r="W9" s="139">
        <v>58</v>
      </c>
      <c r="X9" s="139">
        <v>0</v>
      </c>
      <c r="Y9" s="139">
        <v>78</v>
      </c>
      <c r="Z9" s="139">
        <v>1</v>
      </c>
      <c r="AA9" s="139">
        <v>65</v>
      </c>
      <c r="AB9" s="139">
        <v>1</v>
      </c>
      <c r="AC9" s="139">
        <v>83</v>
      </c>
      <c r="AD9" s="139">
        <v>1</v>
      </c>
      <c r="AE9" s="150">
        <f t="shared" si="0"/>
        <v>71</v>
      </c>
      <c r="AF9" s="139">
        <f t="shared" si="1"/>
        <v>3</v>
      </c>
      <c r="AG9" s="139">
        <v>0</v>
      </c>
      <c r="AH9" s="139"/>
      <c r="AI9" s="139"/>
      <c r="AJ9" s="139">
        <f t="shared" si="2"/>
        <v>3</v>
      </c>
    </row>
    <row r="10" customHeight="1" spans="1:36">
      <c r="A10" s="112">
        <v>144</v>
      </c>
      <c r="B10" s="113"/>
      <c r="C10" s="112" t="s">
        <v>89</v>
      </c>
      <c r="D10" s="43" t="s">
        <v>739</v>
      </c>
      <c r="E10" s="43" t="s">
        <v>216</v>
      </c>
      <c r="F10" s="43" t="s">
        <v>1529</v>
      </c>
      <c r="G10" s="43" t="s">
        <v>1530</v>
      </c>
      <c r="H10" s="43">
        <v>20011029</v>
      </c>
      <c r="I10" s="43">
        <v>172802.91</v>
      </c>
      <c r="J10" s="43" t="s">
        <v>1531</v>
      </c>
      <c r="K10" s="43" t="s">
        <v>1532</v>
      </c>
      <c r="L10" s="43">
        <v>1247</v>
      </c>
      <c r="M10" s="43">
        <v>400</v>
      </c>
      <c r="N10" s="43" t="s">
        <v>80</v>
      </c>
      <c r="O10" s="43">
        <v>20210101</v>
      </c>
      <c r="P10" s="43">
        <v>20221231</v>
      </c>
      <c r="Q10" s="43" t="s">
        <v>1533</v>
      </c>
      <c r="R10" s="43" t="s">
        <v>1534</v>
      </c>
      <c r="S10" s="43" t="s">
        <v>1535</v>
      </c>
      <c r="T10" s="43" t="s">
        <v>1536</v>
      </c>
      <c r="U10" s="43" t="s">
        <v>169</v>
      </c>
      <c r="V10" s="140" t="s">
        <v>1537</v>
      </c>
      <c r="W10" s="141">
        <v>70</v>
      </c>
      <c r="X10" s="141">
        <v>1</v>
      </c>
      <c r="Y10" s="141">
        <v>55</v>
      </c>
      <c r="Z10" s="141">
        <v>0</v>
      </c>
      <c r="AA10" s="141">
        <v>55</v>
      </c>
      <c r="AB10" s="141">
        <v>0</v>
      </c>
      <c r="AC10" s="141">
        <v>58</v>
      </c>
      <c r="AD10" s="141">
        <v>0</v>
      </c>
      <c r="AE10" s="151">
        <f t="shared" si="0"/>
        <v>59.5</v>
      </c>
      <c r="AF10" s="141">
        <f t="shared" si="1"/>
        <v>1</v>
      </c>
      <c r="AG10" s="141">
        <v>1</v>
      </c>
      <c r="AH10" s="141"/>
      <c r="AI10" s="141"/>
      <c r="AJ10" s="141">
        <f t="shared" si="2"/>
        <v>2</v>
      </c>
    </row>
    <row r="11" customHeight="1" spans="1:36">
      <c r="A11" s="112">
        <v>131</v>
      </c>
      <c r="B11" s="113"/>
      <c r="C11" s="112" t="s">
        <v>89</v>
      </c>
      <c r="D11" s="43" t="s">
        <v>404</v>
      </c>
      <c r="E11" s="112">
        <v>5</v>
      </c>
      <c r="F11" s="43" t="s">
        <v>1404</v>
      </c>
      <c r="G11" s="43" t="s">
        <v>1405</v>
      </c>
      <c r="H11" s="43">
        <v>20030721</v>
      </c>
      <c r="I11" s="43">
        <v>6400</v>
      </c>
      <c r="J11" s="43" t="s">
        <v>1406</v>
      </c>
      <c r="K11" s="43" t="s">
        <v>1407</v>
      </c>
      <c r="L11" s="43">
        <v>1200</v>
      </c>
      <c r="M11" s="43">
        <v>200</v>
      </c>
      <c r="N11" s="43" t="s">
        <v>80</v>
      </c>
      <c r="O11" s="43">
        <v>20210101</v>
      </c>
      <c r="P11" s="43">
        <v>20221231</v>
      </c>
      <c r="Q11" s="43" t="s">
        <v>1408</v>
      </c>
      <c r="R11" s="43" t="s">
        <v>1409</v>
      </c>
      <c r="S11" s="43" t="s">
        <v>1410</v>
      </c>
      <c r="T11" s="43" t="s">
        <v>1411</v>
      </c>
      <c r="U11" s="43" t="s">
        <v>169</v>
      </c>
      <c r="V11" s="140" t="s">
        <v>1412</v>
      </c>
      <c r="W11" s="141">
        <v>65</v>
      </c>
      <c r="X11" s="141">
        <v>1</v>
      </c>
      <c r="Y11" s="141">
        <v>35</v>
      </c>
      <c r="Z11" s="141">
        <v>0</v>
      </c>
      <c r="AA11" s="141">
        <v>73</v>
      </c>
      <c r="AB11" s="141">
        <v>1</v>
      </c>
      <c r="AC11" s="141">
        <v>59</v>
      </c>
      <c r="AD11" s="141">
        <v>0</v>
      </c>
      <c r="AE11" s="151">
        <f t="shared" si="0"/>
        <v>58</v>
      </c>
      <c r="AF11" s="141">
        <f t="shared" si="1"/>
        <v>2</v>
      </c>
      <c r="AG11" s="141">
        <v>0</v>
      </c>
      <c r="AH11" s="141"/>
      <c r="AI11" s="141"/>
      <c r="AJ11" s="141">
        <f t="shared" si="2"/>
        <v>2</v>
      </c>
    </row>
    <row r="12" customHeight="1" spans="1:36">
      <c r="A12" s="112">
        <v>41</v>
      </c>
      <c r="B12" s="113"/>
      <c r="C12" s="112" t="s">
        <v>89</v>
      </c>
      <c r="D12" s="43" t="s">
        <v>497</v>
      </c>
      <c r="E12" s="43" t="s">
        <v>322</v>
      </c>
      <c r="F12" s="43" t="s">
        <v>518</v>
      </c>
      <c r="G12" s="174" t="s">
        <v>519</v>
      </c>
      <c r="H12" s="175">
        <v>20170726</v>
      </c>
      <c r="I12" s="175">
        <v>3000</v>
      </c>
      <c r="J12" s="43" t="s">
        <v>520</v>
      </c>
      <c r="K12" s="43" t="s">
        <v>521</v>
      </c>
      <c r="L12" s="161">
        <v>1752</v>
      </c>
      <c r="M12" s="43">
        <v>300</v>
      </c>
      <c r="N12" s="133" t="s">
        <v>80</v>
      </c>
      <c r="O12" s="133">
        <v>20210101</v>
      </c>
      <c r="P12" s="133">
        <v>20221031</v>
      </c>
      <c r="Q12" s="43" t="s">
        <v>522</v>
      </c>
      <c r="R12" s="505" t="s">
        <v>523</v>
      </c>
      <c r="S12" s="43" t="s">
        <v>524</v>
      </c>
      <c r="T12" s="43" t="s">
        <v>525</v>
      </c>
      <c r="U12" s="43" t="s">
        <v>169</v>
      </c>
      <c r="V12" s="43" t="s">
        <v>526</v>
      </c>
      <c r="W12" s="141">
        <v>57</v>
      </c>
      <c r="X12" s="141">
        <v>0</v>
      </c>
      <c r="Y12" s="141">
        <v>57</v>
      </c>
      <c r="Z12" s="141">
        <v>0</v>
      </c>
      <c r="AA12" s="141">
        <v>58</v>
      </c>
      <c r="AB12" s="141">
        <v>0</v>
      </c>
      <c r="AC12" s="141">
        <v>57</v>
      </c>
      <c r="AD12" s="141">
        <v>0</v>
      </c>
      <c r="AE12" s="151">
        <f t="shared" si="0"/>
        <v>57.25</v>
      </c>
      <c r="AF12" s="141">
        <f t="shared" si="1"/>
        <v>0</v>
      </c>
      <c r="AG12" s="141">
        <v>1</v>
      </c>
      <c r="AH12" s="141"/>
      <c r="AI12" s="141">
        <v>1</v>
      </c>
      <c r="AJ12" s="141">
        <f t="shared" si="2"/>
        <v>2</v>
      </c>
    </row>
    <row r="13" customHeight="1" spans="1:36">
      <c r="A13" s="112">
        <v>141</v>
      </c>
      <c r="B13" s="113"/>
      <c r="C13" s="112" t="s">
        <v>89</v>
      </c>
      <c r="D13" s="43" t="s">
        <v>739</v>
      </c>
      <c r="E13" s="43" t="s">
        <v>322</v>
      </c>
      <c r="F13" s="43" t="s">
        <v>1497</v>
      </c>
      <c r="G13" s="43" t="s">
        <v>1498</v>
      </c>
      <c r="H13" s="43" t="s">
        <v>1499</v>
      </c>
      <c r="I13" s="43">
        <v>30000</v>
      </c>
      <c r="J13" s="43" t="s">
        <v>1500</v>
      </c>
      <c r="K13" s="43" t="s">
        <v>1501</v>
      </c>
      <c r="L13" s="43">
        <v>1590</v>
      </c>
      <c r="M13" s="43">
        <v>300</v>
      </c>
      <c r="N13" s="43" t="s">
        <v>80</v>
      </c>
      <c r="O13" s="43">
        <v>20200816</v>
      </c>
      <c r="P13" s="43">
        <v>20220731</v>
      </c>
      <c r="Q13" s="43" t="s">
        <v>1502</v>
      </c>
      <c r="R13" s="43" t="s">
        <v>1503</v>
      </c>
      <c r="S13" s="43" t="s">
        <v>1504</v>
      </c>
      <c r="T13" s="43" t="s">
        <v>1505</v>
      </c>
      <c r="U13" s="43" t="s">
        <v>169</v>
      </c>
      <c r="V13" s="140" t="s">
        <v>1506</v>
      </c>
      <c r="W13" s="141">
        <v>56</v>
      </c>
      <c r="X13" s="141">
        <v>0</v>
      </c>
      <c r="Y13" s="141">
        <v>58</v>
      </c>
      <c r="Z13" s="141">
        <v>0</v>
      </c>
      <c r="AA13" s="141">
        <v>53</v>
      </c>
      <c r="AB13" s="141">
        <v>0</v>
      </c>
      <c r="AC13" s="141">
        <v>59</v>
      </c>
      <c r="AD13" s="141">
        <v>0</v>
      </c>
      <c r="AE13" s="151">
        <f t="shared" si="0"/>
        <v>56.5</v>
      </c>
      <c r="AF13" s="141">
        <f t="shared" si="1"/>
        <v>0</v>
      </c>
      <c r="AG13" s="141">
        <v>1</v>
      </c>
      <c r="AH13" s="141"/>
      <c r="AI13" s="141">
        <v>1</v>
      </c>
      <c r="AJ13" s="141">
        <f t="shared" si="2"/>
        <v>2</v>
      </c>
    </row>
    <row r="14" customHeight="1" spans="1:36">
      <c r="A14" s="112">
        <v>139</v>
      </c>
      <c r="B14" s="113"/>
      <c r="C14" s="112" t="s">
        <v>89</v>
      </c>
      <c r="D14" s="43" t="s">
        <v>739</v>
      </c>
      <c r="E14" s="43" t="s">
        <v>73</v>
      </c>
      <c r="F14" s="43" t="s">
        <v>1479</v>
      </c>
      <c r="G14" s="43" t="s">
        <v>1480</v>
      </c>
      <c r="H14" s="43">
        <v>19990803</v>
      </c>
      <c r="I14" s="43">
        <v>30000</v>
      </c>
      <c r="J14" s="43" t="s">
        <v>1481</v>
      </c>
      <c r="K14" s="43" t="s">
        <v>1482</v>
      </c>
      <c r="L14" s="43">
        <v>1351</v>
      </c>
      <c r="M14" s="43">
        <v>270</v>
      </c>
      <c r="N14" s="43" t="s">
        <v>80</v>
      </c>
      <c r="O14" s="43">
        <v>20200401</v>
      </c>
      <c r="P14" s="43">
        <v>20220331</v>
      </c>
      <c r="Q14" s="43" t="s">
        <v>1483</v>
      </c>
      <c r="R14" s="43" t="s">
        <v>1484</v>
      </c>
      <c r="S14" s="43" t="s">
        <v>1485</v>
      </c>
      <c r="T14" s="43" t="s">
        <v>1486</v>
      </c>
      <c r="U14" s="43" t="s">
        <v>169</v>
      </c>
      <c r="V14" s="140" t="s">
        <v>1487</v>
      </c>
      <c r="W14" s="141">
        <v>57</v>
      </c>
      <c r="X14" s="141">
        <v>0</v>
      </c>
      <c r="Y14" s="141">
        <v>35</v>
      </c>
      <c r="Z14" s="141">
        <v>0</v>
      </c>
      <c r="AA14" s="141">
        <v>55</v>
      </c>
      <c r="AB14" s="141">
        <v>0</v>
      </c>
      <c r="AC14" s="141">
        <v>58</v>
      </c>
      <c r="AD14" s="141">
        <v>0</v>
      </c>
      <c r="AE14" s="151">
        <f t="shared" si="0"/>
        <v>51.25</v>
      </c>
      <c r="AF14" s="141">
        <f t="shared" si="1"/>
        <v>0</v>
      </c>
      <c r="AG14" s="141">
        <v>1</v>
      </c>
      <c r="AH14" s="141"/>
      <c r="AI14" s="141">
        <v>1</v>
      </c>
      <c r="AJ14" s="141">
        <f t="shared" si="2"/>
        <v>2</v>
      </c>
    </row>
    <row r="15" customHeight="1" spans="1:36">
      <c r="A15" s="112">
        <v>145</v>
      </c>
      <c r="B15" s="113"/>
      <c r="C15" s="112" t="s">
        <v>89</v>
      </c>
      <c r="D15" s="43" t="s">
        <v>739</v>
      </c>
      <c r="E15" s="43" t="s">
        <v>364</v>
      </c>
      <c r="F15" s="43" t="s">
        <v>1538</v>
      </c>
      <c r="G15" s="43" t="s">
        <v>1539</v>
      </c>
      <c r="H15" s="43">
        <v>20120119</v>
      </c>
      <c r="I15" s="43">
        <v>6390</v>
      </c>
      <c r="J15" s="43" t="s">
        <v>1540</v>
      </c>
      <c r="K15" s="43" t="s">
        <v>1541</v>
      </c>
      <c r="L15" s="43">
        <v>1800</v>
      </c>
      <c r="M15" s="43">
        <v>360</v>
      </c>
      <c r="N15" s="43" t="s">
        <v>80</v>
      </c>
      <c r="O15" s="43">
        <v>20210101</v>
      </c>
      <c r="P15" s="43">
        <v>20221231</v>
      </c>
      <c r="Q15" s="43" t="s">
        <v>1539</v>
      </c>
      <c r="R15" s="43" t="s">
        <v>1542</v>
      </c>
      <c r="S15" s="43" t="s">
        <v>1543</v>
      </c>
      <c r="T15" s="43" t="s">
        <v>1544</v>
      </c>
      <c r="U15" s="43" t="s">
        <v>169</v>
      </c>
      <c r="V15" s="140" t="s">
        <v>1545</v>
      </c>
      <c r="W15" s="141">
        <v>58</v>
      </c>
      <c r="X15" s="141">
        <v>0</v>
      </c>
      <c r="Y15" s="141">
        <v>55</v>
      </c>
      <c r="Z15" s="141">
        <v>0</v>
      </c>
      <c r="AA15" s="141">
        <v>52</v>
      </c>
      <c r="AB15" s="141">
        <v>0</v>
      </c>
      <c r="AC15" s="141">
        <v>67</v>
      </c>
      <c r="AD15" s="141">
        <v>1</v>
      </c>
      <c r="AE15" s="151">
        <f t="shared" si="0"/>
        <v>58</v>
      </c>
      <c r="AF15" s="141">
        <f t="shared" si="1"/>
        <v>1</v>
      </c>
      <c r="AG15" s="141">
        <v>0</v>
      </c>
      <c r="AH15" s="141"/>
      <c r="AI15" s="141"/>
      <c r="AJ15" s="141">
        <f t="shared" si="2"/>
        <v>1</v>
      </c>
    </row>
    <row r="16" customHeight="1" spans="1:36">
      <c r="A16" s="112">
        <v>160</v>
      </c>
      <c r="B16" s="113"/>
      <c r="C16" s="112" t="s">
        <v>89</v>
      </c>
      <c r="D16" s="140" t="s">
        <v>546</v>
      </c>
      <c r="E16" s="112">
        <v>12</v>
      </c>
      <c r="F16" s="43" t="s">
        <v>1680</v>
      </c>
      <c r="G16" s="43" t="s">
        <v>1681</v>
      </c>
      <c r="H16" s="176">
        <v>20180122</v>
      </c>
      <c r="I16" s="179">
        <v>3500</v>
      </c>
      <c r="J16" s="43" t="s">
        <v>1682</v>
      </c>
      <c r="K16" s="140" t="s">
        <v>1683</v>
      </c>
      <c r="L16" s="140">
        <v>1160</v>
      </c>
      <c r="M16" s="168">
        <v>116</v>
      </c>
      <c r="N16" s="140" t="s">
        <v>80</v>
      </c>
      <c r="O16" s="168">
        <v>20200901</v>
      </c>
      <c r="P16" s="168">
        <v>20220831</v>
      </c>
      <c r="Q16" s="140" t="s">
        <v>267</v>
      </c>
      <c r="R16" s="140" t="s">
        <v>1684</v>
      </c>
      <c r="S16" s="140" t="s">
        <v>1685</v>
      </c>
      <c r="T16" s="140" t="s">
        <v>1686</v>
      </c>
      <c r="U16" s="140" t="s">
        <v>169</v>
      </c>
      <c r="V16" s="140" t="s">
        <v>1687</v>
      </c>
      <c r="W16" s="141">
        <v>58</v>
      </c>
      <c r="X16" s="141">
        <v>0</v>
      </c>
      <c r="Y16" s="141">
        <v>49</v>
      </c>
      <c r="Z16" s="141">
        <v>0</v>
      </c>
      <c r="AA16" s="141">
        <v>53</v>
      </c>
      <c r="AB16" s="141">
        <v>0</v>
      </c>
      <c r="AC16" s="141">
        <v>58</v>
      </c>
      <c r="AD16" s="141">
        <v>0</v>
      </c>
      <c r="AE16" s="151">
        <f t="shared" si="0"/>
        <v>54.5</v>
      </c>
      <c r="AF16" s="141">
        <f t="shared" si="1"/>
        <v>0</v>
      </c>
      <c r="AG16" s="141">
        <v>1</v>
      </c>
      <c r="AH16" s="141"/>
      <c r="AI16" s="141"/>
      <c r="AJ16" s="141">
        <f t="shared" si="2"/>
        <v>1</v>
      </c>
    </row>
    <row r="17" customHeight="1" spans="1:36">
      <c r="A17" s="112">
        <v>25</v>
      </c>
      <c r="B17" s="113"/>
      <c r="C17" s="112" t="s">
        <v>89</v>
      </c>
      <c r="D17" s="43" t="s">
        <v>321</v>
      </c>
      <c r="E17" s="43" t="s">
        <v>364</v>
      </c>
      <c r="F17" s="43" t="s">
        <v>365</v>
      </c>
      <c r="G17" s="43" t="s">
        <v>366</v>
      </c>
      <c r="H17" s="43">
        <v>19940125</v>
      </c>
      <c r="I17" s="43">
        <v>26202.7</v>
      </c>
      <c r="J17" s="43" t="s">
        <v>367</v>
      </c>
      <c r="K17" s="43" t="s">
        <v>368</v>
      </c>
      <c r="L17" s="43">
        <v>1650</v>
      </c>
      <c r="M17" s="131">
        <v>300</v>
      </c>
      <c r="N17" s="43" t="s">
        <v>80</v>
      </c>
      <c r="O17" s="43">
        <v>20210101</v>
      </c>
      <c r="P17" s="43">
        <v>20221231</v>
      </c>
      <c r="Q17" s="43" t="s">
        <v>369</v>
      </c>
      <c r="R17" s="43" t="s">
        <v>370</v>
      </c>
      <c r="S17" s="43" t="s">
        <v>371</v>
      </c>
      <c r="T17" s="43" t="s">
        <v>372</v>
      </c>
      <c r="U17" s="43" t="s">
        <v>169</v>
      </c>
      <c r="V17" s="140" t="s">
        <v>373</v>
      </c>
      <c r="W17" s="141">
        <v>57</v>
      </c>
      <c r="X17" s="141">
        <v>0</v>
      </c>
      <c r="Y17" s="141">
        <v>45</v>
      </c>
      <c r="Z17" s="141">
        <v>0</v>
      </c>
      <c r="AA17" s="141">
        <v>53</v>
      </c>
      <c r="AB17" s="141">
        <v>0</v>
      </c>
      <c r="AC17" s="141">
        <v>58</v>
      </c>
      <c r="AD17" s="141">
        <v>0</v>
      </c>
      <c r="AE17" s="151">
        <f t="shared" si="0"/>
        <v>53.25</v>
      </c>
      <c r="AF17" s="141">
        <f t="shared" si="1"/>
        <v>0</v>
      </c>
      <c r="AG17" s="141">
        <v>0</v>
      </c>
      <c r="AH17" s="141"/>
      <c r="AI17" s="141"/>
      <c r="AJ17" s="141">
        <f t="shared" si="2"/>
        <v>0</v>
      </c>
    </row>
  </sheetData>
  <autoFilter ref="A2:AJ17">
    <sortState ref="A2:AJ17">
      <sortCondition ref="AJ2" descending="1"/>
    </sortState>
    <extLst/>
  </autoFilter>
  <mergeCells count="4">
    <mergeCell ref="W2:X2"/>
    <mergeCell ref="Y2:Z2"/>
    <mergeCell ref="AA2:AB2"/>
    <mergeCell ref="AC2:AD2"/>
  </mergeCells>
  <conditionalFormatting sqref="F29:F1048576 F1:F18">
    <cfRule type="duplicateValues" dxfId="5" priority="9"/>
  </conditionalFormatting>
  <conditionalFormatting sqref="F1:F18 F29:F1048576">
    <cfRule type="duplicateValues" dxfId="5" priority="1"/>
  </conditionalFormatting>
  <dataValidations count="1">
    <dataValidation type="list" allowBlank="1" showInputMessage="1" showErrorMessage="1" sqref="N3 N15 N17 N5:N13">
      <formula1>ee</formula1>
    </dataValidation>
  </dataValidations>
  <pageMargins left="0.699305555555556" right="0.699305555555556"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J18"/>
  <sheetViews>
    <sheetView topLeftCell="I1" workbookViewId="0">
      <selection activeCell="I2" sqref="$A2:$XFD18"/>
    </sheetView>
  </sheetViews>
  <sheetFormatPr defaultColWidth="9" defaultRowHeight="20.15" customHeight="1"/>
  <cols>
    <col min="1" max="3" width="9" customWidth="1"/>
    <col min="5" max="5" width="8.5" customWidth="1"/>
    <col min="6" max="6" width="22.0833333333333" customWidth="1"/>
    <col min="7" max="8" width="9" customWidth="1"/>
    <col min="10" max="10" width="26.5" customWidth="1"/>
    <col min="11" max="11" width="9" customWidth="1"/>
    <col min="14" max="22" width="9" customWidth="1"/>
    <col min="23" max="36" width="5.58333333333333" style="110" customWidth="1"/>
  </cols>
  <sheetData>
    <row r="2" customHeight="1" spans="1:36">
      <c r="A2" s="21" t="s">
        <v>44</v>
      </c>
      <c r="B2" s="111" t="s">
        <v>45</v>
      </c>
      <c r="C2" s="111" t="s">
        <v>46</v>
      </c>
      <c r="D2" s="21" t="s">
        <v>47</v>
      </c>
      <c r="E2" s="21" t="s">
        <v>48</v>
      </c>
      <c r="F2" s="21" t="s">
        <v>52</v>
      </c>
      <c r="G2" s="21" t="s">
        <v>53</v>
      </c>
      <c r="H2" s="21" t="s">
        <v>54</v>
      </c>
      <c r="I2" s="111" t="s">
        <v>55</v>
      </c>
      <c r="J2" s="21" t="s">
        <v>56</v>
      </c>
      <c r="K2" s="21" t="s">
        <v>57</v>
      </c>
      <c r="L2" s="21" t="s">
        <v>58</v>
      </c>
      <c r="M2" s="21" t="s">
        <v>59</v>
      </c>
      <c r="N2" s="21" t="s">
        <v>60</v>
      </c>
      <c r="O2" s="21" t="s">
        <v>61</v>
      </c>
      <c r="P2" s="21" t="s">
        <v>62</v>
      </c>
      <c r="Q2" s="21" t="s">
        <v>63</v>
      </c>
      <c r="R2" s="21" t="s">
        <v>64</v>
      </c>
      <c r="S2" s="21" t="s">
        <v>65</v>
      </c>
      <c r="T2" s="135" t="s">
        <v>66</v>
      </c>
      <c r="U2" s="21" t="s">
        <v>67</v>
      </c>
      <c r="V2" s="21" t="s">
        <v>68</v>
      </c>
      <c r="W2" s="136" t="s">
        <v>2063</v>
      </c>
      <c r="X2" s="137"/>
      <c r="Y2" s="136" t="s">
        <v>2064</v>
      </c>
      <c r="Z2" s="137"/>
      <c r="AA2" s="136" t="s">
        <v>2065</v>
      </c>
      <c r="AB2" s="137"/>
      <c r="AC2" s="136" t="s">
        <v>2066</v>
      </c>
      <c r="AD2" s="137"/>
      <c r="AE2" s="148" t="s">
        <v>1753</v>
      </c>
      <c r="AF2" s="148" t="s">
        <v>1754</v>
      </c>
      <c r="AG2" s="153" t="s">
        <v>1755</v>
      </c>
      <c r="AH2" s="153" t="s">
        <v>1756</v>
      </c>
      <c r="AI2" s="153" t="s">
        <v>1757</v>
      </c>
      <c r="AJ2" s="153" t="s">
        <v>1758</v>
      </c>
    </row>
    <row r="3" customHeight="1" spans="1:36">
      <c r="A3" s="112">
        <v>115</v>
      </c>
      <c r="B3" s="113"/>
      <c r="C3" s="112" t="s">
        <v>127</v>
      </c>
      <c r="D3" s="40" t="s">
        <v>260</v>
      </c>
      <c r="E3" s="39">
        <v>1</v>
      </c>
      <c r="F3" s="40" t="s">
        <v>1248</v>
      </c>
      <c r="G3" s="40" t="s">
        <v>1249</v>
      </c>
      <c r="H3" s="40">
        <v>20020823</v>
      </c>
      <c r="I3" s="40">
        <v>10000</v>
      </c>
      <c r="J3" s="40" t="s">
        <v>1250</v>
      </c>
      <c r="K3" s="40" t="s">
        <v>1251</v>
      </c>
      <c r="L3" s="40">
        <v>1459</v>
      </c>
      <c r="M3" s="40">
        <v>280</v>
      </c>
      <c r="N3" s="40" t="s">
        <v>80</v>
      </c>
      <c r="O3" s="39">
        <v>20201001</v>
      </c>
      <c r="P3" s="39">
        <v>20220930</v>
      </c>
      <c r="Q3" s="40" t="s">
        <v>1252</v>
      </c>
      <c r="R3" s="40" t="s">
        <v>1253</v>
      </c>
      <c r="S3" s="40" t="s">
        <v>1254</v>
      </c>
      <c r="T3" s="40" t="s">
        <v>1255</v>
      </c>
      <c r="U3" s="40" t="s">
        <v>169</v>
      </c>
      <c r="V3" s="38" t="s">
        <v>1256</v>
      </c>
      <c r="W3" s="138">
        <v>65</v>
      </c>
      <c r="X3" s="138">
        <v>1</v>
      </c>
      <c r="Y3" s="138">
        <v>70</v>
      </c>
      <c r="Z3" s="138">
        <v>1</v>
      </c>
      <c r="AA3" s="138">
        <v>82</v>
      </c>
      <c r="AB3" s="138">
        <v>1</v>
      </c>
      <c r="AC3" s="138">
        <v>88</v>
      </c>
      <c r="AD3" s="138">
        <v>1</v>
      </c>
      <c r="AE3" s="149">
        <f>(AC3+AA3+Y3+W3)/4</f>
        <v>76.25</v>
      </c>
      <c r="AF3" s="138">
        <f t="shared" ref="AF3" si="0">X3+Z3+AB3+AD3</f>
        <v>4</v>
      </c>
      <c r="AG3" s="138">
        <v>1</v>
      </c>
      <c r="AH3" s="138"/>
      <c r="AI3" s="138">
        <v>1</v>
      </c>
      <c r="AJ3" s="138">
        <f t="shared" ref="AJ3:AJ14" si="1">AI3+AH3+AG3+AF3</f>
        <v>6</v>
      </c>
    </row>
    <row r="4" customHeight="1" spans="1:36">
      <c r="A4" s="116">
        <v>136</v>
      </c>
      <c r="B4" s="113"/>
      <c r="C4" s="112" t="s">
        <v>127</v>
      </c>
      <c r="D4" s="40" t="s">
        <v>404</v>
      </c>
      <c r="E4" s="39">
        <v>10</v>
      </c>
      <c r="F4" s="40" t="s">
        <v>1450</v>
      </c>
      <c r="G4" s="40" t="s">
        <v>1451</v>
      </c>
      <c r="H4" s="40">
        <v>20140801</v>
      </c>
      <c r="I4" s="40">
        <v>1000</v>
      </c>
      <c r="J4" s="40" t="s">
        <v>1452</v>
      </c>
      <c r="K4" s="40" t="s">
        <v>1453</v>
      </c>
      <c r="L4" s="40">
        <v>1300</v>
      </c>
      <c r="M4" s="40">
        <v>260</v>
      </c>
      <c r="N4" s="40" t="s">
        <v>80</v>
      </c>
      <c r="O4" s="40" t="s">
        <v>357</v>
      </c>
      <c r="P4" s="40" t="s">
        <v>1454</v>
      </c>
      <c r="Q4" s="40" t="s">
        <v>1455</v>
      </c>
      <c r="R4" s="40" t="s">
        <v>1456</v>
      </c>
      <c r="S4" s="40" t="s">
        <v>1457</v>
      </c>
      <c r="T4" s="40" t="s">
        <v>1458</v>
      </c>
      <c r="U4" s="40" t="s">
        <v>169</v>
      </c>
      <c r="V4" s="38" t="s">
        <v>1459</v>
      </c>
      <c r="W4" s="138">
        <v>60</v>
      </c>
      <c r="X4" s="138">
        <v>1</v>
      </c>
      <c r="Y4" s="138">
        <v>75</v>
      </c>
      <c r="Z4" s="138">
        <v>1</v>
      </c>
      <c r="AA4" s="138">
        <v>89</v>
      </c>
      <c r="AB4" s="138">
        <v>1</v>
      </c>
      <c r="AC4" s="138">
        <v>77</v>
      </c>
      <c r="AD4" s="138">
        <v>1</v>
      </c>
      <c r="AE4" s="149">
        <f t="shared" ref="AE4" si="2">(AC4+AA4+Y4+W4)/4</f>
        <v>75.25</v>
      </c>
      <c r="AF4" s="138">
        <f t="shared" ref="AF4" si="3">X4+Z4+AB4+AD4</f>
        <v>4</v>
      </c>
      <c r="AG4" s="138">
        <v>1</v>
      </c>
      <c r="AH4" s="138"/>
      <c r="AI4" s="138"/>
      <c r="AJ4" s="138">
        <f t="shared" si="1"/>
        <v>5</v>
      </c>
    </row>
    <row r="5" customHeight="1" spans="1:36">
      <c r="A5" s="112">
        <v>85</v>
      </c>
      <c r="B5" s="113"/>
      <c r="C5" s="112" t="s">
        <v>127</v>
      </c>
      <c r="D5" s="38" t="s">
        <v>191</v>
      </c>
      <c r="E5" s="154">
        <v>5</v>
      </c>
      <c r="F5" s="40" t="s">
        <v>972</v>
      </c>
      <c r="G5" s="40" t="s">
        <v>973</v>
      </c>
      <c r="H5" s="40">
        <v>20050131</v>
      </c>
      <c r="I5" s="40">
        <v>5000</v>
      </c>
      <c r="J5" s="40" t="s">
        <v>974</v>
      </c>
      <c r="K5" s="38" t="s">
        <v>975</v>
      </c>
      <c r="L5" s="126">
        <v>1200</v>
      </c>
      <c r="M5" s="126">
        <v>240</v>
      </c>
      <c r="N5" s="38" t="s">
        <v>80</v>
      </c>
      <c r="O5" s="126" t="s">
        <v>81</v>
      </c>
      <c r="P5" s="126" t="s">
        <v>976</v>
      </c>
      <c r="Q5" s="38" t="s">
        <v>977</v>
      </c>
      <c r="R5" s="38" t="s">
        <v>978</v>
      </c>
      <c r="S5" s="38" t="s">
        <v>979</v>
      </c>
      <c r="T5" s="38" t="s">
        <v>980</v>
      </c>
      <c r="U5" s="38" t="s">
        <v>169</v>
      </c>
      <c r="V5" s="38" t="s">
        <v>981</v>
      </c>
      <c r="W5" s="138">
        <v>67</v>
      </c>
      <c r="X5" s="138">
        <v>1</v>
      </c>
      <c r="Y5" s="138">
        <v>70</v>
      </c>
      <c r="Z5" s="138">
        <v>1</v>
      </c>
      <c r="AA5" s="138">
        <v>80</v>
      </c>
      <c r="AB5" s="138">
        <v>1</v>
      </c>
      <c r="AC5" s="138">
        <v>58</v>
      </c>
      <c r="AD5" s="138">
        <v>0</v>
      </c>
      <c r="AE5" s="149">
        <f t="shared" ref="AE5" si="4">(AC5+AA5+Y5+W5)/4</f>
        <v>68.75</v>
      </c>
      <c r="AF5" s="138">
        <f t="shared" ref="AF5" si="5">X5+Z5+AB5+AD5</f>
        <v>3</v>
      </c>
      <c r="AG5" s="138">
        <v>1</v>
      </c>
      <c r="AH5" s="138"/>
      <c r="AI5" s="138">
        <v>1</v>
      </c>
      <c r="AJ5" s="138">
        <f t="shared" si="1"/>
        <v>5</v>
      </c>
    </row>
    <row r="6" customHeight="1" spans="1:36">
      <c r="A6" s="112">
        <v>117</v>
      </c>
      <c r="B6" s="113"/>
      <c r="C6" s="112" t="s">
        <v>127</v>
      </c>
      <c r="D6" s="40" t="s">
        <v>260</v>
      </c>
      <c r="E6" s="39">
        <v>3</v>
      </c>
      <c r="F6" s="40" t="s">
        <v>1266</v>
      </c>
      <c r="G6" s="40" t="s">
        <v>1267</v>
      </c>
      <c r="H6" s="40" t="s">
        <v>1268</v>
      </c>
      <c r="I6" s="40">
        <v>3000</v>
      </c>
      <c r="J6" s="40" t="s">
        <v>1269</v>
      </c>
      <c r="K6" s="40" t="s">
        <v>1270</v>
      </c>
      <c r="L6" s="40">
        <v>1600</v>
      </c>
      <c r="M6" s="40">
        <v>300</v>
      </c>
      <c r="N6" s="40" t="s">
        <v>80</v>
      </c>
      <c r="O6" s="39" t="s">
        <v>1271</v>
      </c>
      <c r="P6" s="39">
        <v>20221231</v>
      </c>
      <c r="Q6" s="40" t="s">
        <v>1272</v>
      </c>
      <c r="R6" s="40" t="s">
        <v>1273</v>
      </c>
      <c r="S6" s="40" t="s">
        <v>1274</v>
      </c>
      <c r="T6" s="40" t="s">
        <v>1275</v>
      </c>
      <c r="U6" s="40" t="s">
        <v>169</v>
      </c>
      <c r="V6" s="38" t="s">
        <v>1276</v>
      </c>
      <c r="W6" s="138">
        <v>65</v>
      </c>
      <c r="X6" s="138">
        <v>1</v>
      </c>
      <c r="Y6" s="138">
        <v>56</v>
      </c>
      <c r="Z6" s="138">
        <v>0</v>
      </c>
      <c r="AA6" s="138">
        <v>85</v>
      </c>
      <c r="AB6" s="138">
        <v>1</v>
      </c>
      <c r="AC6" s="138">
        <v>63</v>
      </c>
      <c r="AD6" s="138">
        <v>1</v>
      </c>
      <c r="AE6" s="149">
        <f t="shared" ref="AE6:AE7" si="6">(AC6+AA6+Y6+W6)/4</f>
        <v>67.25</v>
      </c>
      <c r="AF6" s="138">
        <f t="shared" ref="AF6:AF7" si="7">X6+Z6+AB6+AD6</f>
        <v>3</v>
      </c>
      <c r="AG6" s="138">
        <v>1</v>
      </c>
      <c r="AH6" s="138"/>
      <c r="AI6" s="138">
        <v>1</v>
      </c>
      <c r="AJ6" s="138">
        <f t="shared" si="1"/>
        <v>5</v>
      </c>
    </row>
    <row r="7" customHeight="1" spans="1:36">
      <c r="A7" s="112">
        <v>161</v>
      </c>
      <c r="B7" s="113"/>
      <c r="C7" s="112" t="s">
        <v>127</v>
      </c>
      <c r="D7" s="38" t="s">
        <v>546</v>
      </c>
      <c r="E7" s="39">
        <v>13</v>
      </c>
      <c r="F7" s="114" t="s">
        <v>1688</v>
      </c>
      <c r="G7" s="114" t="s">
        <v>1689</v>
      </c>
      <c r="H7" s="115">
        <v>20150306</v>
      </c>
      <c r="I7" s="115">
        <v>3150</v>
      </c>
      <c r="J7" s="114" t="s">
        <v>1690</v>
      </c>
      <c r="K7" s="38" t="s">
        <v>1691</v>
      </c>
      <c r="L7" s="38">
        <v>1202</v>
      </c>
      <c r="M7" s="126">
        <v>120</v>
      </c>
      <c r="N7" s="38" t="s">
        <v>80</v>
      </c>
      <c r="O7" s="126">
        <v>20201201</v>
      </c>
      <c r="P7" s="126">
        <v>20221130</v>
      </c>
      <c r="Q7" s="38" t="s">
        <v>1692</v>
      </c>
      <c r="R7" s="38" t="s">
        <v>1693</v>
      </c>
      <c r="S7" s="38" t="s">
        <v>1694</v>
      </c>
      <c r="T7" s="38" t="s">
        <v>1695</v>
      </c>
      <c r="U7" s="38" t="s">
        <v>169</v>
      </c>
      <c r="V7" s="38" t="s">
        <v>1696</v>
      </c>
      <c r="W7" s="138">
        <v>65</v>
      </c>
      <c r="X7" s="138">
        <v>1</v>
      </c>
      <c r="Y7" s="138">
        <v>65</v>
      </c>
      <c r="Z7" s="138">
        <v>1</v>
      </c>
      <c r="AA7" s="138">
        <v>58</v>
      </c>
      <c r="AB7" s="138">
        <v>0</v>
      </c>
      <c r="AC7" s="138">
        <v>71</v>
      </c>
      <c r="AD7" s="138">
        <v>1</v>
      </c>
      <c r="AE7" s="149">
        <f t="shared" si="6"/>
        <v>64.75</v>
      </c>
      <c r="AF7" s="138">
        <f t="shared" si="7"/>
        <v>3</v>
      </c>
      <c r="AG7" s="138">
        <v>1</v>
      </c>
      <c r="AH7" s="138"/>
      <c r="AI7" s="138"/>
      <c r="AJ7" s="138">
        <f t="shared" si="1"/>
        <v>4</v>
      </c>
    </row>
    <row r="8" customHeight="1" spans="1:36">
      <c r="A8" s="112">
        <v>33</v>
      </c>
      <c r="B8" s="113"/>
      <c r="C8" s="112" t="s">
        <v>127</v>
      </c>
      <c r="D8" s="40" t="s">
        <v>422</v>
      </c>
      <c r="E8" s="39">
        <v>5</v>
      </c>
      <c r="F8" s="40" t="s">
        <v>441</v>
      </c>
      <c r="G8" s="40" t="s">
        <v>442</v>
      </c>
      <c r="H8" s="40">
        <v>20050913</v>
      </c>
      <c r="I8" s="40">
        <v>3100</v>
      </c>
      <c r="J8" s="40" t="s">
        <v>443</v>
      </c>
      <c r="K8" s="40" t="s">
        <v>444</v>
      </c>
      <c r="L8" s="40">
        <v>1200</v>
      </c>
      <c r="M8" s="40">
        <v>200</v>
      </c>
      <c r="N8" s="40" t="s">
        <v>80</v>
      </c>
      <c r="O8" s="40">
        <v>20210101</v>
      </c>
      <c r="P8" s="40">
        <v>20221231</v>
      </c>
      <c r="Q8" s="40" t="s">
        <v>445</v>
      </c>
      <c r="R8" s="40" t="s">
        <v>446</v>
      </c>
      <c r="S8" s="40" t="s">
        <v>447</v>
      </c>
      <c r="T8" s="40" t="s">
        <v>448</v>
      </c>
      <c r="U8" s="40" t="s">
        <v>169</v>
      </c>
      <c r="V8" s="38" t="s">
        <v>449</v>
      </c>
      <c r="W8" s="138">
        <v>60</v>
      </c>
      <c r="X8" s="138">
        <v>1</v>
      </c>
      <c r="Y8" s="138">
        <v>60</v>
      </c>
      <c r="Z8" s="138">
        <v>1</v>
      </c>
      <c r="AA8" s="138">
        <v>52</v>
      </c>
      <c r="AB8" s="138">
        <v>0</v>
      </c>
      <c r="AC8" s="138">
        <v>74</v>
      </c>
      <c r="AD8" s="138">
        <v>1</v>
      </c>
      <c r="AE8" s="149">
        <f t="shared" ref="AE8" si="8">(AC8+AA8+Y8+W8)/4</f>
        <v>61.5</v>
      </c>
      <c r="AF8" s="138">
        <f t="shared" ref="AF8" si="9">X8+Z8+AB8+AD8</f>
        <v>3</v>
      </c>
      <c r="AG8" s="138">
        <v>1</v>
      </c>
      <c r="AH8" s="138"/>
      <c r="AI8" s="138"/>
      <c r="AJ8" s="138">
        <f t="shared" si="1"/>
        <v>4</v>
      </c>
    </row>
    <row r="9" customHeight="1" spans="1:36">
      <c r="A9" s="112">
        <v>5</v>
      </c>
      <c r="B9" s="112"/>
      <c r="C9" s="112" t="s">
        <v>127</v>
      </c>
      <c r="D9" s="119" t="s">
        <v>90</v>
      </c>
      <c r="E9" s="120">
        <v>5</v>
      </c>
      <c r="F9" s="118" t="s">
        <v>128</v>
      </c>
      <c r="G9" s="118" t="s">
        <v>129</v>
      </c>
      <c r="H9" s="121" t="s">
        <v>130</v>
      </c>
      <c r="I9" s="129">
        <v>5108.0247</v>
      </c>
      <c r="J9" s="118" t="s">
        <v>131</v>
      </c>
      <c r="K9" s="119" t="s">
        <v>132</v>
      </c>
      <c r="L9" s="130">
        <v>1700</v>
      </c>
      <c r="M9" s="130">
        <v>300</v>
      </c>
      <c r="N9" s="119" t="s">
        <v>80</v>
      </c>
      <c r="O9" s="130" t="s">
        <v>133</v>
      </c>
      <c r="P9" s="130" t="s">
        <v>134</v>
      </c>
      <c r="Q9" s="119" t="s">
        <v>135</v>
      </c>
      <c r="R9" s="119" t="s">
        <v>136</v>
      </c>
      <c r="S9" s="119" t="s">
        <v>137</v>
      </c>
      <c r="T9" s="119" t="s">
        <v>138</v>
      </c>
      <c r="U9" s="119" t="s">
        <v>139</v>
      </c>
      <c r="V9" s="513" t="s">
        <v>140</v>
      </c>
      <c r="W9" s="139">
        <v>60</v>
      </c>
      <c r="X9" s="139">
        <v>1</v>
      </c>
      <c r="Y9" s="139">
        <v>75</v>
      </c>
      <c r="Z9" s="139">
        <v>1</v>
      </c>
      <c r="AA9" s="139">
        <v>55</v>
      </c>
      <c r="AB9" s="139">
        <v>0</v>
      </c>
      <c r="AC9" s="139">
        <v>59</v>
      </c>
      <c r="AD9" s="139">
        <v>0</v>
      </c>
      <c r="AE9" s="150">
        <f t="shared" ref="AE9" si="10">(AC9+AA9+Y9+W9)/4</f>
        <v>62.25</v>
      </c>
      <c r="AF9" s="139">
        <f t="shared" ref="AF9" si="11">X9+Z9+AB9+AD9</f>
        <v>2</v>
      </c>
      <c r="AG9" s="139">
        <v>1</v>
      </c>
      <c r="AH9" s="139"/>
      <c r="AI9" s="139"/>
      <c r="AJ9" s="139">
        <f t="shared" si="1"/>
        <v>3</v>
      </c>
    </row>
    <row r="10" customHeight="1" spans="1:36">
      <c r="A10" s="112">
        <v>130</v>
      </c>
      <c r="B10" s="113"/>
      <c r="C10" s="112" t="s">
        <v>127</v>
      </c>
      <c r="D10" s="118" t="s">
        <v>404</v>
      </c>
      <c r="E10" s="120">
        <v>4</v>
      </c>
      <c r="F10" s="118" t="s">
        <v>1394</v>
      </c>
      <c r="G10" s="118" t="s">
        <v>1395</v>
      </c>
      <c r="H10" s="118">
        <v>20110328</v>
      </c>
      <c r="I10" s="118">
        <v>9479.4232</v>
      </c>
      <c r="J10" s="118" t="s">
        <v>1396</v>
      </c>
      <c r="K10" s="118" t="s">
        <v>1397</v>
      </c>
      <c r="L10" s="118">
        <v>1200</v>
      </c>
      <c r="M10" s="118">
        <v>200</v>
      </c>
      <c r="N10" s="118" t="s">
        <v>80</v>
      </c>
      <c r="O10" s="118">
        <v>20210101</v>
      </c>
      <c r="P10" s="118">
        <v>20221231</v>
      </c>
      <c r="Q10" s="118" t="s">
        <v>1398</v>
      </c>
      <c r="R10" s="118" t="s">
        <v>1399</v>
      </c>
      <c r="S10" s="118" t="s">
        <v>1400</v>
      </c>
      <c r="T10" s="118" t="s">
        <v>1401</v>
      </c>
      <c r="U10" s="118" t="s">
        <v>1402</v>
      </c>
      <c r="V10" s="119" t="s">
        <v>1403</v>
      </c>
      <c r="W10" s="139">
        <v>60</v>
      </c>
      <c r="X10" s="139">
        <v>1</v>
      </c>
      <c r="Y10" s="139">
        <v>70</v>
      </c>
      <c r="Z10" s="139">
        <v>1</v>
      </c>
      <c r="AA10" s="139">
        <v>56</v>
      </c>
      <c r="AB10" s="139">
        <v>0</v>
      </c>
      <c r="AC10" s="139">
        <v>59</v>
      </c>
      <c r="AD10" s="139">
        <v>0</v>
      </c>
      <c r="AE10" s="150">
        <f t="shared" ref="AE10" si="12">(AC10+AA10+Y10+W10)/4</f>
        <v>61.25</v>
      </c>
      <c r="AF10" s="139">
        <f t="shared" ref="AF10" si="13">X10+Z10+AB10+AD10</f>
        <v>2</v>
      </c>
      <c r="AG10" s="139">
        <v>1</v>
      </c>
      <c r="AH10" s="139"/>
      <c r="AI10" s="139"/>
      <c r="AJ10" s="139">
        <f t="shared" si="1"/>
        <v>3</v>
      </c>
    </row>
    <row r="11" customHeight="1" spans="1:36">
      <c r="A11" s="112">
        <v>122</v>
      </c>
      <c r="B11" s="113"/>
      <c r="C11" s="112" t="s">
        <v>127</v>
      </c>
      <c r="D11" s="118" t="s">
        <v>260</v>
      </c>
      <c r="E11" s="120">
        <v>8</v>
      </c>
      <c r="F11" s="118" t="s">
        <v>1317</v>
      </c>
      <c r="G11" s="118" t="s">
        <v>1318</v>
      </c>
      <c r="H11" s="118">
        <v>20091021</v>
      </c>
      <c r="I11" s="118">
        <v>1000</v>
      </c>
      <c r="J11" s="118" t="s">
        <v>1319</v>
      </c>
      <c r="K11" s="118" t="s">
        <v>1320</v>
      </c>
      <c r="L11" s="118">
        <v>1200</v>
      </c>
      <c r="M11" s="118">
        <v>200</v>
      </c>
      <c r="N11" s="118" t="s">
        <v>80</v>
      </c>
      <c r="O11" s="118">
        <v>20201201</v>
      </c>
      <c r="P11" s="118">
        <v>20231130</v>
      </c>
      <c r="Q11" s="118" t="s">
        <v>1321</v>
      </c>
      <c r="R11" s="118" t="s">
        <v>1322</v>
      </c>
      <c r="S11" s="118" t="s">
        <v>1323</v>
      </c>
      <c r="T11" s="118" t="s">
        <v>1324</v>
      </c>
      <c r="U11" s="118" t="s">
        <v>169</v>
      </c>
      <c r="V11" s="119" t="s">
        <v>1325</v>
      </c>
      <c r="W11" s="139">
        <v>50</v>
      </c>
      <c r="X11" s="139">
        <v>0</v>
      </c>
      <c r="Y11" s="139">
        <v>65</v>
      </c>
      <c r="Z11" s="139">
        <v>1</v>
      </c>
      <c r="AA11" s="139">
        <v>58</v>
      </c>
      <c r="AB11" s="139">
        <v>0</v>
      </c>
      <c r="AC11" s="139">
        <v>71</v>
      </c>
      <c r="AD11" s="139">
        <v>1</v>
      </c>
      <c r="AE11" s="150">
        <f t="shared" ref="AE11" si="14">(AC11+AA11+Y11+W11)/4</f>
        <v>61</v>
      </c>
      <c r="AF11" s="139">
        <f t="shared" ref="AF11" si="15">X11+Z11+AB11+AD11</f>
        <v>2</v>
      </c>
      <c r="AG11" s="139">
        <v>1</v>
      </c>
      <c r="AH11" s="139"/>
      <c r="AI11" s="139"/>
      <c r="AJ11" s="139">
        <f t="shared" si="1"/>
        <v>3</v>
      </c>
    </row>
    <row r="12" s="110" customFormat="1" customHeight="1" spans="1:36">
      <c r="A12" s="116">
        <v>153</v>
      </c>
      <c r="B12" s="155"/>
      <c r="C12" s="116" t="s">
        <v>127</v>
      </c>
      <c r="D12" s="119" t="s">
        <v>546</v>
      </c>
      <c r="E12" s="120">
        <v>5</v>
      </c>
      <c r="F12" s="156" t="s">
        <v>1612</v>
      </c>
      <c r="G12" s="156" t="s">
        <v>1613</v>
      </c>
      <c r="H12" s="157">
        <v>20001009</v>
      </c>
      <c r="I12" s="157">
        <v>47706.9</v>
      </c>
      <c r="J12" s="156" t="s">
        <v>1614</v>
      </c>
      <c r="K12" s="119" t="s">
        <v>1615</v>
      </c>
      <c r="L12" s="119">
        <v>1901</v>
      </c>
      <c r="M12" s="130">
        <v>285</v>
      </c>
      <c r="N12" s="119" t="s">
        <v>80</v>
      </c>
      <c r="O12" s="130">
        <v>20210101</v>
      </c>
      <c r="P12" s="130">
        <v>20221231</v>
      </c>
      <c r="Q12" s="119" t="s">
        <v>1023</v>
      </c>
      <c r="R12" s="119" t="s">
        <v>1616</v>
      </c>
      <c r="S12" s="119" t="s">
        <v>1617</v>
      </c>
      <c r="T12" s="119" t="s">
        <v>1618</v>
      </c>
      <c r="U12" s="119" t="s">
        <v>169</v>
      </c>
      <c r="V12" s="119" t="s">
        <v>1619</v>
      </c>
      <c r="W12" s="139">
        <v>50</v>
      </c>
      <c r="X12" s="139">
        <v>0</v>
      </c>
      <c r="Y12" s="139">
        <v>55</v>
      </c>
      <c r="Z12" s="139">
        <v>0</v>
      </c>
      <c r="AA12" s="139">
        <v>59</v>
      </c>
      <c r="AB12" s="139">
        <v>0</v>
      </c>
      <c r="AC12" s="139">
        <v>68</v>
      </c>
      <c r="AD12" s="139">
        <v>1</v>
      </c>
      <c r="AE12" s="150">
        <f t="shared" ref="AE12" si="16">(AC12+AA12+Y12+W12)/4</f>
        <v>58</v>
      </c>
      <c r="AF12" s="139">
        <f t="shared" ref="AF12" si="17">X12+Z12+AB12+AD12</f>
        <v>1</v>
      </c>
      <c r="AG12" s="139">
        <v>1</v>
      </c>
      <c r="AH12" s="139"/>
      <c r="AI12" s="139">
        <v>1</v>
      </c>
      <c r="AJ12" s="139">
        <f t="shared" si="1"/>
        <v>3</v>
      </c>
    </row>
    <row r="13" customHeight="1" spans="1:36">
      <c r="A13" s="112">
        <v>74</v>
      </c>
      <c r="B13" s="113"/>
      <c r="C13" s="112" t="s">
        <v>127</v>
      </c>
      <c r="D13" s="43" t="s">
        <v>838</v>
      </c>
      <c r="E13" s="122" t="s">
        <v>333</v>
      </c>
      <c r="F13" s="43" t="s">
        <v>859</v>
      </c>
      <c r="G13" s="43" t="s">
        <v>860</v>
      </c>
      <c r="H13" s="43" t="s">
        <v>861</v>
      </c>
      <c r="I13" s="43" t="s">
        <v>862</v>
      </c>
      <c r="J13" s="43" t="s">
        <v>863</v>
      </c>
      <c r="K13" s="43" t="s">
        <v>864</v>
      </c>
      <c r="L13" s="161">
        <v>1273.6</v>
      </c>
      <c r="M13" s="43">
        <v>200</v>
      </c>
      <c r="N13" s="43" t="s">
        <v>80</v>
      </c>
      <c r="O13" s="43">
        <v>20200801</v>
      </c>
      <c r="P13" s="43">
        <v>202200731</v>
      </c>
      <c r="Q13" s="43" t="s">
        <v>865</v>
      </c>
      <c r="R13" s="43" t="s">
        <v>866</v>
      </c>
      <c r="S13" s="43" t="s">
        <v>867</v>
      </c>
      <c r="T13" s="43" t="s">
        <v>868</v>
      </c>
      <c r="U13" s="43" t="s">
        <v>169</v>
      </c>
      <c r="V13" s="43" t="s">
        <v>869</v>
      </c>
      <c r="W13" s="141">
        <v>50</v>
      </c>
      <c r="X13" s="141">
        <v>0</v>
      </c>
      <c r="Y13" s="141">
        <v>55</v>
      </c>
      <c r="Z13" s="141">
        <v>0</v>
      </c>
      <c r="AA13" s="141">
        <v>78</v>
      </c>
      <c r="AB13" s="141">
        <v>1</v>
      </c>
      <c r="AC13" s="141">
        <v>74</v>
      </c>
      <c r="AD13" s="141">
        <v>1</v>
      </c>
      <c r="AE13" s="151">
        <f t="shared" ref="AE13" si="18">(AC13+AA13+Y13+W13)/4</f>
        <v>64.25</v>
      </c>
      <c r="AF13" s="141">
        <f t="shared" ref="AF13" si="19">X13+Z13+AB13+AD13</f>
        <v>2</v>
      </c>
      <c r="AG13" s="141">
        <v>0</v>
      </c>
      <c r="AH13" s="141"/>
      <c r="AI13" s="141"/>
      <c r="AJ13" s="141">
        <f t="shared" si="1"/>
        <v>2</v>
      </c>
    </row>
    <row r="14" customHeight="1" spans="1:36">
      <c r="A14" s="112">
        <v>102</v>
      </c>
      <c r="B14" s="113"/>
      <c r="C14" s="112" t="s">
        <v>127</v>
      </c>
      <c r="D14" s="158" t="s">
        <v>650</v>
      </c>
      <c r="E14" s="116">
        <v>8</v>
      </c>
      <c r="F14" s="122" t="s">
        <v>1128</v>
      </c>
      <c r="G14" s="122" t="s">
        <v>1129</v>
      </c>
      <c r="H14" s="122">
        <v>42483</v>
      </c>
      <c r="I14" s="122">
        <v>5000</v>
      </c>
      <c r="J14" s="122" t="s">
        <v>1130</v>
      </c>
      <c r="K14" s="158" t="s">
        <v>1131</v>
      </c>
      <c r="L14" s="158">
        <v>1206.79</v>
      </c>
      <c r="M14" s="158">
        <v>200</v>
      </c>
      <c r="N14" s="158" t="s">
        <v>80</v>
      </c>
      <c r="O14" s="162">
        <v>44166</v>
      </c>
      <c r="P14" s="162">
        <v>44712</v>
      </c>
      <c r="Q14" s="158" t="s">
        <v>1132</v>
      </c>
      <c r="R14" s="158" t="s">
        <v>1133</v>
      </c>
      <c r="S14" s="158" t="s">
        <v>1134</v>
      </c>
      <c r="T14" s="158" t="s">
        <v>1135</v>
      </c>
      <c r="U14" s="158" t="s">
        <v>169</v>
      </c>
      <c r="V14" s="158" t="s">
        <v>1136</v>
      </c>
      <c r="W14" s="141">
        <v>50</v>
      </c>
      <c r="X14" s="141">
        <v>0</v>
      </c>
      <c r="Y14" s="141">
        <v>55</v>
      </c>
      <c r="Z14" s="141">
        <v>0</v>
      </c>
      <c r="AA14" s="141">
        <v>76</v>
      </c>
      <c r="AB14" s="141">
        <v>1</v>
      </c>
      <c r="AC14" s="141">
        <v>59</v>
      </c>
      <c r="AD14" s="141">
        <v>0</v>
      </c>
      <c r="AE14" s="151">
        <f t="shared" ref="AE14" si="20">(AC14+AA14+Y14+W14)/4</f>
        <v>60</v>
      </c>
      <c r="AF14" s="141">
        <f t="shared" ref="AF14" si="21">X14+Z14+AB14+AD14</f>
        <v>1</v>
      </c>
      <c r="AG14" s="141">
        <v>1</v>
      </c>
      <c r="AH14" s="141"/>
      <c r="AI14" s="141"/>
      <c r="AJ14" s="141">
        <f t="shared" si="1"/>
        <v>2</v>
      </c>
    </row>
    <row r="15" customHeight="1" spans="1:36">
      <c r="A15" s="112">
        <v>43</v>
      </c>
      <c r="B15" s="113"/>
      <c r="C15" s="112" t="s">
        <v>127</v>
      </c>
      <c r="D15" s="122" t="s">
        <v>497</v>
      </c>
      <c r="E15" s="122" t="s">
        <v>292</v>
      </c>
      <c r="F15" s="122" t="s">
        <v>536</v>
      </c>
      <c r="G15" s="159" t="s">
        <v>537</v>
      </c>
      <c r="H15" s="514" t="s">
        <v>538</v>
      </c>
      <c r="I15" s="163">
        <v>8350</v>
      </c>
      <c r="J15" s="122" t="s">
        <v>539</v>
      </c>
      <c r="K15" s="122" t="s">
        <v>540</v>
      </c>
      <c r="L15" s="132">
        <v>1647.15</v>
      </c>
      <c r="M15" s="122">
        <v>290</v>
      </c>
      <c r="N15" s="143" t="s">
        <v>80</v>
      </c>
      <c r="O15" s="515" t="s">
        <v>234</v>
      </c>
      <c r="P15" s="515" t="s">
        <v>235</v>
      </c>
      <c r="Q15" s="122" t="s">
        <v>541</v>
      </c>
      <c r="R15" s="516" t="s">
        <v>542</v>
      </c>
      <c r="S15" s="122" t="s">
        <v>543</v>
      </c>
      <c r="T15" s="122" t="s">
        <v>544</v>
      </c>
      <c r="U15" s="122" t="s">
        <v>169</v>
      </c>
      <c r="V15" s="143" t="s">
        <v>545</v>
      </c>
      <c r="W15" s="141">
        <v>50</v>
      </c>
      <c r="X15" s="141">
        <v>0</v>
      </c>
      <c r="Y15" s="141">
        <v>50</v>
      </c>
      <c r="Z15" s="141">
        <v>0</v>
      </c>
      <c r="AA15" s="141">
        <v>81</v>
      </c>
      <c r="AB15" s="141">
        <v>1</v>
      </c>
      <c r="AC15" s="141">
        <v>58</v>
      </c>
      <c r="AD15" s="141">
        <v>0</v>
      </c>
      <c r="AE15" s="151">
        <f t="shared" ref="AE15:AE16" si="22">(AC15+AA15+Y15+W15)/4</f>
        <v>59.75</v>
      </c>
      <c r="AF15" s="141">
        <f t="shared" ref="AF15" si="23">X15+Z15+AB15+AD15</f>
        <v>1</v>
      </c>
      <c r="AG15" s="141">
        <v>1</v>
      </c>
      <c r="AH15" s="141"/>
      <c r="AI15" s="141"/>
      <c r="AJ15" s="141">
        <f t="shared" ref="AJ15:AJ18" si="24">AI15+AH15+AG15+AF15</f>
        <v>2</v>
      </c>
    </row>
    <row r="16" customHeight="1" spans="1:36">
      <c r="A16" s="112">
        <v>159</v>
      </c>
      <c r="B16" s="113"/>
      <c r="C16" s="112" t="s">
        <v>127</v>
      </c>
      <c r="D16" s="158" t="s">
        <v>546</v>
      </c>
      <c r="E16" s="116">
        <v>11</v>
      </c>
      <c r="F16" s="122" t="s">
        <v>1669</v>
      </c>
      <c r="G16" s="122" t="s">
        <v>1670</v>
      </c>
      <c r="H16" s="122" t="s">
        <v>1671</v>
      </c>
      <c r="I16" s="165">
        <v>3764.1926</v>
      </c>
      <c r="J16" s="122" t="s">
        <v>1672</v>
      </c>
      <c r="K16" s="158" t="s">
        <v>1673</v>
      </c>
      <c r="L16" s="158">
        <v>1442</v>
      </c>
      <c r="M16" s="166">
        <v>144</v>
      </c>
      <c r="N16" s="158" t="s">
        <v>80</v>
      </c>
      <c r="O16" s="166" t="s">
        <v>81</v>
      </c>
      <c r="P16" s="166" t="s">
        <v>147</v>
      </c>
      <c r="Q16" s="158" t="s">
        <v>1674</v>
      </c>
      <c r="R16" s="158" t="s">
        <v>1675</v>
      </c>
      <c r="S16" s="158" t="s">
        <v>1676</v>
      </c>
      <c r="T16" s="158" t="s">
        <v>1677</v>
      </c>
      <c r="U16" s="158" t="s">
        <v>1678</v>
      </c>
      <c r="V16" s="158" t="s">
        <v>1679</v>
      </c>
      <c r="W16" s="141">
        <v>50</v>
      </c>
      <c r="X16" s="141">
        <v>0</v>
      </c>
      <c r="Y16" s="141">
        <v>50</v>
      </c>
      <c r="Z16" s="141">
        <v>0</v>
      </c>
      <c r="AA16" s="141">
        <v>79</v>
      </c>
      <c r="AB16" s="141">
        <v>1</v>
      </c>
      <c r="AC16" s="141">
        <v>57</v>
      </c>
      <c r="AD16" s="141">
        <v>0</v>
      </c>
      <c r="AE16" s="151">
        <f t="shared" si="22"/>
        <v>59</v>
      </c>
      <c r="AF16" s="141">
        <f t="shared" ref="AF16" si="25">X16+Z16+AB16+AD16</f>
        <v>1</v>
      </c>
      <c r="AG16" s="141">
        <v>1</v>
      </c>
      <c r="AH16" s="141"/>
      <c r="AI16" s="141"/>
      <c r="AJ16" s="141">
        <f t="shared" si="24"/>
        <v>2</v>
      </c>
    </row>
    <row r="17" customHeight="1" spans="1:36">
      <c r="A17" s="112">
        <v>57</v>
      </c>
      <c r="B17" s="113"/>
      <c r="C17" s="112" t="s">
        <v>127</v>
      </c>
      <c r="D17" s="122" t="s">
        <v>72</v>
      </c>
      <c r="E17" s="122" t="s">
        <v>374</v>
      </c>
      <c r="F17" s="122" t="s">
        <v>681</v>
      </c>
      <c r="G17" s="122" t="s">
        <v>682</v>
      </c>
      <c r="H17" s="122" t="s">
        <v>683</v>
      </c>
      <c r="I17" s="122">
        <v>8000</v>
      </c>
      <c r="J17" s="122" t="s">
        <v>684</v>
      </c>
      <c r="K17" s="122" t="s">
        <v>685</v>
      </c>
      <c r="L17" s="122">
        <v>1552</v>
      </c>
      <c r="M17" s="122">
        <v>280</v>
      </c>
      <c r="N17" s="122" t="s">
        <v>80</v>
      </c>
      <c r="O17" s="122" t="s">
        <v>314</v>
      </c>
      <c r="P17" s="122" t="s">
        <v>315</v>
      </c>
      <c r="Q17" s="122" t="s">
        <v>686</v>
      </c>
      <c r="R17" s="122" t="s">
        <v>687</v>
      </c>
      <c r="S17" s="122" t="s">
        <v>688</v>
      </c>
      <c r="T17" s="122" t="s">
        <v>689</v>
      </c>
      <c r="U17" s="122" t="s">
        <v>169</v>
      </c>
      <c r="V17" s="158" t="s">
        <v>690</v>
      </c>
      <c r="W17" s="141">
        <v>50</v>
      </c>
      <c r="X17" s="141">
        <v>0</v>
      </c>
      <c r="Y17" s="141">
        <v>55</v>
      </c>
      <c r="Z17" s="141">
        <v>0</v>
      </c>
      <c r="AA17" s="141">
        <v>55</v>
      </c>
      <c r="AB17" s="141">
        <v>0</v>
      </c>
      <c r="AC17" s="141">
        <v>58</v>
      </c>
      <c r="AD17" s="141">
        <v>0</v>
      </c>
      <c r="AE17" s="151">
        <f t="shared" ref="AE17" si="26">(AC17+AA17+Y17+W17)/4</f>
        <v>54.5</v>
      </c>
      <c r="AF17" s="141">
        <f t="shared" ref="AF17" si="27">X17+Z17+AB17+AD17</f>
        <v>0</v>
      </c>
      <c r="AG17" s="141">
        <v>1</v>
      </c>
      <c r="AH17" s="141"/>
      <c r="AI17" s="141"/>
      <c r="AJ17" s="141">
        <f t="shared" si="24"/>
        <v>1</v>
      </c>
    </row>
    <row r="18" customHeight="1" spans="1:36">
      <c r="A18" s="112">
        <v>158</v>
      </c>
      <c r="B18" s="113"/>
      <c r="C18" s="112" t="s">
        <v>127</v>
      </c>
      <c r="D18" s="140" t="s">
        <v>546</v>
      </c>
      <c r="E18" s="112">
        <v>10</v>
      </c>
      <c r="F18" s="43" t="s">
        <v>1659</v>
      </c>
      <c r="G18" s="43" t="s">
        <v>1660</v>
      </c>
      <c r="H18" s="133">
        <v>20090302</v>
      </c>
      <c r="I18" s="167">
        <v>5656.875</v>
      </c>
      <c r="J18" s="43" t="s">
        <v>1661</v>
      </c>
      <c r="K18" s="140" t="s">
        <v>1662</v>
      </c>
      <c r="L18" s="140">
        <v>1165</v>
      </c>
      <c r="M18" s="168">
        <v>117</v>
      </c>
      <c r="N18" s="140" t="s">
        <v>80</v>
      </c>
      <c r="O18" s="168">
        <v>20210101</v>
      </c>
      <c r="P18" s="168">
        <v>20221231</v>
      </c>
      <c r="Q18" s="140" t="s">
        <v>1663</v>
      </c>
      <c r="R18" s="140" t="s">
        <v>1664</v>
      </c>
      <c r="S18" s="140" t="s">
        <v>1665</v>
      </c>
      <c r="T18" s="140" t="s">
        <v>1666</v>
      </c>
      <c r="U18" s="140" t="s">
        <v>1667</v>
      </c>
      <c r="V18" s="140" t="s">
        <v>1668</v>
      </c>
      <c r="W18" s="141">
        <v>50</v>
      </c>
      <c r="X18" s="141">
        <v>0</v>
      </c>
      <c r="Y18" s="141">
        <v>50</v>
      </c>
      <c r="Z18" s="141">
        <v>0</v>
      </c>
      <c r="AA18" s="141">
        <v>59</v>
      </c>
      <c r="AB18" s="141">
        <v>0</v>
      </c>
      <c r="AC18" s="141">
        <v>57</v>
      </c>
      <c r="AD18" s="141">
        <v>0</v>
      </c>
      <c r="AE18" s="151">
        <f t="shared" ref="AE18" si="28">(AC18+AA18+Y18+W18)/4</f>
        <v>54</v>
      </c>
      <c r="AF18" s="141">
        <f t="shared" ref="AF18" si="29">X18+Z18+AB18+AD18</f>
        <v>0</v>
      </c>
      <c r="AG18" s="141">
        <v>1</v>
      </c>
      <c r="AH18" s="141"/>
      <c r="AI18" s="141"/>
      <c r="AJ18" s="141">
        <f t="shared" si="24"/>
        <v>1</v>
      </c>
    </row>
  </sheetData>
  <autoFilter ref="A2:AJ18">
    <sortState ref="A2:AJ18">
      <sortCondition ref="AJ2" descending="1"/>
    </sortState>
    <extLst/>
  </autoFilter>
  <mergeCells count="4">
    <mergeCell ref="W2:X2"/>
    <mergeCell ref="Y2:Z2"/>
    <mergeCell ref="AA2:AB2"/>
    <mergeCell ref="AC2:AD2"/>
  </mergeCells>
  <conditionalFormatting sqref="F26:F1048576 F1:F19">
    <cfRule type="duplicateValues" dxfId="5" priority="8"/>
  </conditionalFormatting>
  <conditionalFormatting sqref="F1:F19 F26:F1048576">
    <cfRule type="duplicateValues" dxfId="5" priority="1"/>
  </conditionalFormatting>
  <dataValidations count="1">
    <dataValidation type="list" allowBlank="1" showInputMessage="1" showErrorMessage="1" sqref="N18 N4:N14">
      <formula1>ee</formula1>
    </dataValidation>
  </dataValidations>
  <pageMargins left="0.699305555555556" right="0.699305555555556"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K20"/>
  <sheetViews>
    <sheetView topLeftCell="I1" workbookViewId="0">
      <selection activeCell="I2" sqref="$A2:$XFD20"/>
    </sheetView>
  </sheetViews>
  <sheetFormatPr defaultColWidth="9" defaultRowHeight="20.15" customHeight="1"/>
  <cols>
    <col min="1" max="3" width="9" customWidth="1"/>
    <col min="5" max="5" width="8.5" customWidth="1"/>
    <col min="6" max="6" width="20" customWidth="1"/>
    <col min="7" max="8" width="9" customWidth="1"/>
    <col min="9" max="9" width="9.33333333333333" customWidth="1"/>
    <col min="10" max="10" width="22.5833333333333" customWidth="1"/>
    <col min="11" max="11" width="9" customWidth="1"/>
    <col min="14" max="22" width="9" customWidth="1"/>
    <col min="23" max="36" width="5.58333333333333" style="110" customWidth="1"/>
    <col min="37" max="37" width="9" style="19"/>
  </cols>
  <sheetData>
    <row r="2" customHeight="1" spans="1:36">
      <c r="A2" s="21" t="s">
        <v>44</v>
      </c>
      <c r="B2" s="111" t="s">
        <v>45</v>
      </c>
      <c r="C2" s="111" t="s">
        <v>46</v>
      </c>
      <c r="D2" s="21" t="s">
        <v>47</v>
      </c>
      <c r="E2" s="21" t="s">
        <v>48</v>
      </c>
      <c r="F2" s="21" t="s">
        <v>52</v>
      </c>
      <c r="G2" s="21" t="s">
        <v>53</v>
      </c>
      <c r="H2" s="21" t="s">
        <v>54</v>
      </c>
      <c r="I2" s="111" t="s">
        <v>55</v>
      </c>
      <c r="J2" s="21" t="s">
        <v>56</v>
      </c>
      <c r="K2" s="21" t="s">
        <v>57</v>
      </c>
      <c r="L2" s="21" t="s">
        <v>58</v>
      </c>
      <c r="M2" s="21" t="s">
        <v>59</v>
      </c>
      <c r="N2" s="21" t="s">
        <v>60</v>
      </c>
      <c r="O2" s="21" t="s">
        <v>61</v>
      </c>
      <c r="P2" s="21" t="s">
        <v>62</v>
      </c>
      <c r="Q2" s="21" t="s">
        <v>63</v>
      </c>
      <c r="R2" s="21" t="s">
        <v>64</v>
      </c>
      <c r="S2" s="21" t="s">
        <v>65</v>
      </c>
      <c r="T2" s="135" t="s">
        <v>66</v>
      </c>
      <c r="U2" s="21" t="s">
        <v>67</v>
      </c>
      <c r="V2" s="21" t="s">
        <v>68</v>
      </c>
      <c r="W2" s="136" t="s">
        <v>2067</v>
      </c>
      <c r="X2" s="137"/>
      <c r="Y2" s="136" t="s">
        <v>2068</v>
      </c>
      <c r="Z2" s="137"/>
      <c r="AA2" s="136" t="s">
        <v>2069</v>
      </c>
      <c r="AB2" s="137"/>
      <c r="AC2" s="136" t="s">
        <v>2070</v>
      </c>
      <c r="AD2" s="137"/>
      <c r="AE2" s="148" t="s">
        <v>1753</v>
      </c>
      <c r="AF2" s="148" t="s">
        <v>1754</v>
      </c>
      <c r="AG2" s="153" t="s">
        <v>1755</v>
      </c>
      <c r="AH2" s="153" t="s">
        <v>1756</v>
      </c>
      <c r="AI2" s="153" t="s">
        <v>1757</v>
      </c>
      <c r="AJ2" s="153" t="s">
        <v>1758</v>
      </c>
    </row>
    <row r="3" customHeight="1" spans="1:36">
      <c r="A3" s="112">
        <v>154</v>
      </c>
      <c r="B3" s="113"/>
      <c r="C3" s="112" t="s">
        <v>101</v>
      </c>
      <c r="D3" s="38" t="s">
        <v>546</v>
      </c>
      <c r="E3" s="39">
        <v>6</v>
      </c>
      <c r="F3" s="114" t="s">
        <v>1620</v>
      </c>
      <c r="G3" s="114" t="s">
        <v>1621</v>
      </c>
      <c r="H3" s="115">
        <v>20200724</v>
      </c>
      <c r="I3" s="115">
        <v>7000</v>
      </c>
      <c r="J3" s="114" t="s">
        <v>1622</v>
      </c>
      <c r="K3" s="38" t="s">
        <v>1623</v>
      </c>
      <c r="L3" s="38">
        <v>1282</v>
      </c>
      <c r="M3" s="126">
        <v>128</v>
      </c>
      <c r="N3" s="38" t="s">
        <v>80</v>
      </c>
      <c r="O3" s="126">
        <v>20200901</v>
      </c>
      <c r="P3" s="126">
        <v>20221231</v>
      </c>
      <c r="Q3" s="38" t="s">
        <v>1624</v>
      </c>
      <c r="R3" s="38" t="s">
        <v>1625</v>
      </c>
      <c r="S3" s="38" t="s">
        <v>1626</v>
      </c>
      <c r="T3" s="38" t="s">
        <v>1627</v>
      </c>
      <c r="U3" s="38" t="s">
        <v>169</v>
      </c>
      <c r="V3" s="38" t="s">
        <v>1628</v>
      </c>
      <c r="W3" s="138">
        <v>75</v>
      </c>
      <c r="X3" s="138">
        <v>1</v>
      </c>
      <c r="Y3" s="138">
        <v>75</v>
      </c>
      <c r="Z3" s="138">
        <v>1</v>
      </c>
      <c r="AA3" s="138">
        <v>78</v>
      </c>
      <c r="AB3" s="138">
        <v>1</v>
      </c>
      <c r="AC3" s="138">
        <v>89</v>
      </c>
      <c r="AD3" s="138">
        <v>1</v>
      </c>
      <c r="AE3" s="149">
        <f>(AC3+AA3+Y3+W3)/4</f>
        <v>79.25</v>
      </c>
      <c r="AF3" s="138">
        <f>X3+Z3+AB3+AD3</f>
        <v>4</v>
      </c>
      <c r="AG3" s="138">
        <v>1</v>
      </c>
      <c r="AH3" s="138"/>
      <c r="AI3" s="138">
        <v>1</v>
      </c>
      <c r="AJ3" s="138">
        <f>AI3+AH3+AG3+AF3</f>
        <v>6</v>
      </c>
    </row>
    <row r="4" customHeight="1" spans="1:36">
      <c r="A4" s="112">
        <v>109</v>
      </c>
      <c r="B4" s="113"/>
      <c r="C4" s="112" t="s">
        <v>101</v>
      </c>
      <c r="D4" s="38" t="s">
        <v>650</v>
      </c>
      <c r="E4" s="39">
        <v>15</v>
      </c>
      <c r="F4" s="40" t="s">
        <v>1193</v>
      </c>
      <c r="G4" s="40" t="s">
        <v>1194</v>
      </c>
      <c r="H4" s="40">
        <v>42831</v>
      </c>
      <c r="I4" s="40">
        <v>8000</v>
      </c>
      <c r="J4" s="40" t="s">
        <v>1195</v>
      </c>
      <c r="K4" s="38" t="s">
        <v>1196</v>
      </c>
      <c r="L4" s="38">
        <v>1300</v>
      </c>
      <c r="M4" s="38">
        <v>260</v>
      </c>
      <c r="N4" s="38" t="s">
        <v>80</v>
      </c>
      <c r="O4" s="39">
        <v>44063</v>
      </c>
      <c r="P4" s="39">
        <v>44792</v>
      </c>
      <c r="Q4" s="38" t="s">
        <v>1197</v>
      </c>
      <c r="R4" s="38" t="s">
        <v>1198</v>
      </c>
      <c r="S4" s="38" t="s">
        <v>1199</v>
      </c>
      <c r="T4" s="38" t="s">
        <v>1200</v>
      </c>
      <c r="U4" s="38" t="s">
        <v>169</v>
      </c>
      <c r="V4" s="38" t="s">
        <v>1201</v>
      </c>
      <c r="W4" s="138">
        <v>75</v>
      </c>
      <c r="X4" s="138">
        <v>1</v>
      </c>
      <c r="Y4" s="138">
        <v>75</v>
      </c>
      <c r="Z4" s="138">
        <v>1</v>
      </c>
      <c r="AA4" s="138">
        <v>77</v>
      </c>
      <c r="AB4" s="138">
        <v>1</v>
      </c>
      <c r="AC4" s="138">
        <v>90</v>
      </c>
      <c r="AD4" s="138">
        <v>1</v>
      </c>
      <c r="AE4" s="149">
        <f>(AC4+AA4+Y4+W4)/4</f>
        <v>79.25</v>
      </c>
      <c r="AF4" s="138">
        <f>X4+Z4+AB4+AD4</f>
        <v>4</v>
      </c>
      <c r="AG4" s="138">
        <v>1</v>
      </c>
      <c r="AH4" s="138"/>
      <c r="AI4" s="138"/>
      <c r="AJ4" s="138">
        <f>AI4+AH4+AG4+AF4</f>
        <v>5</v>
      </c>
    </row>
    <row r="5" customHeight="1" spans="1:36">
      <c r="A5" s="112">
        <v>26</v>
      </c>
      <c r="B5" s="113"/>
      <c r="C5" s="112" t="s">
        <v>101</v>
      </c>
      <c r="D5" s="40" t="s">
        <v>321</v>
      </c>
      <c r="E5" s="40" t="s">
        <v>374</v>
      </c>
      <c r="F5" s="40" t="s">
        <v>375</v>
      </c>
      <c r="G5" s="40" t="s">
        <v>376</v>
      </c>
      <c r="H5" s="40">
        <v>20021205</v>
      </c>
      <c r="I5" s="40">
        <v>2342.028</v>
      </c>
      <c r="J5" s="40" t="s">
        <v>377</v>
      </c>
      <c r="K5" s="40" t="s">
        <v>378</v>
      </c>
      <c r="L5" s="127">
        <v>1525</v>
      </c>
      <c r="M5" s="127">
        <v>300</v>
      </c>
      <c r="N5" s="40" t="s">
        <v>80</v>
      </c>
      <c r="O5" s="40" t="s">
        <v>81</v>
      </c>
      <c r="P5" s="40" t="s">
        <v>147</v>
      </c>
      <c r="Q5" s="40" t="s">
        <v>379</v>
      </c>
      <c r="R5" s="40" t="s">
        <v>380</v>
      </c>
      <c r="S5" s="40" t="s">
        <v>381</v>
      </c>
      <c r="T5" s="40">
        <v>18201717432</v>
      </c>
      <c r="U5" s="40" t="s">
        <v>169</v>
      </c>
      <c r="V5" s="38" t="s">
        <v>382</v>
      </c>
      <c r="W5" s="138">
        <v>80</v>
      </c>
      <c r="X5" s="138">
        <v>1</v>
      </c>
      <c r="Y5" s="138">
        <v>75</v>
      </c>
      <c r="Z5" s="138">
        <v>1</v>
      </c>
      <c r="AA5" s="138">
        <v>70</v>
      </c>
      <c r="AB5" s="138">
        <v>1</v>
      </c>
      <c r="AC5" s="138">
        <v>76</v>
      </c>
      <c r="AD5" s="138">
        <v>1</v>
      </c>
      <c r="AE5" s="149">
        <f>(AC5+AA5+Y5+W5)/4</f>
        <v>75.25</v>
      </c>
      <c r="AF5" s="138">
        <f>X5+Z5+AB5+AD5</f>
        <v>4</v>
      </c>
      <c r="AG5" s="138">
        <v>1</v>
      </c>
      <c r="AH5" s="138"/>
      <c r="AI5" s="138"/>
      <c r="AJ5" s="138">
        <f>AI5+AH5+AG5+AF5</f>
        <v>5</v>
      </c>
    </row>
    <row r="6" customHeight="1" spans="1:36">
      <c r="A6" s="112">
        <v>6</v>
      </c>
      <c r="B6" s="112"/>
      <c r="C6" s="112" t="s">
        <v>101</v>
      </c>
      <c r="D6" s="40" t="s">
        <v>141</v>
      </c>
      <c r="E6" s="39">
        <v>1</v>
      </c>
      <c r="F6" s="40" t="s">
        <v>143</v>
      </c>
      <c r="G6" s="40" t="s">
        <v>144</v>
      </c>
      <c r="H6" s="40">
        <v>20050414</v>
      </c>
      <c r="I6" s="40">
        <v>8191</v>
      </c>
      <c r="J6" s="40" t="s">
        <v>145</v>
      </c>
      <c r="K6" s="40" t="s">
        <v>146</v>
      </c>
      <c r="L6" s="40">
        <v>1200</v>
      </c>
      <c r="M6" s="127">
        <v>240</v>
      </c>
      <c r="N6" s="40" t="s">
        <v>80</v>
      </c>
      <c r="O6" s="40">
        <v>20210101</v>
      </c>
      <c r="P6" s="40" t="s">
        <v>147</v>
      </c>
      <c r="Q6" s="40" t="s">
        <v>148</v>
      </c>
      <c r="R6" s="509" t="s">
        <v>149</v>
      </c>
      <c r="S6" s="40" t="s">
        <v>150</v>
      </c>
      <c r="T6" s="40" t="s">
        <v>151</v>
      </c>
      <c r="U6" s="40" t="s">
        <v>152</v>
      </c>
      <c r="V6" s="38" t="s">
        <v>153</v>
      </c>
      <c r="W6" s="138">
        <v>75</v>
      </c>
      <c r="X6" s="138">
        <v>1</v>
      </c>
      <c r="Y6" s="138">
        <v>50</v>
      </c>
      <c r="Z6" s="138"/>
      <c r="AA6" s="138">
        <v>74</v>
      </c>
      <c r="AB6" s="138">
        <v>1</v>
      </c>
      <c r="AC6" s="138">
        <v>80</v>
      </c>
      <c r="AD6" s="138">
        <v>1</v>
      </c>
      <c r="AE6" s="149">
        <f>(AC6+AA6+Y6+W6)/4</f>
        <v>69.75</v>
      </c>
      <c r="AF6" s="138">
        <f>X6+Z6+AB6+AD6</f>
        <v>3</v>
      </c>
      <c r="AG6" s="138">
        <v>1</v>
      </c>
      <c r="AH6" s="138"/>
      <c r="AI6" s="138">
        <v>1</v>
      </c>
      <c r="AJ6" s="138">
        <f>AI6+AH6+AG6+AF6</f>
        <v>5</v>
      </c>
    </row>
    <row r="7" customHeight="1" spans="1:36">
      <c r="A7" s="116">
        <v>15</v>
      </c>
      <c r="B7" s="113"/>
      <c r="C7" s="112" t="s">
        <v>101</v>
      </c>
      <c r="D7" s="40" t="s">
        <v>141</v>
      </c>
      <c r="E7" s="39">
        <v>10</v>
      </c>
      <c r="F7" s="40" t="s">
        <v>251</v>
      </c>
      <c r="G7" s="40" t="s">
        <v>252</v>
      </c>
      <c r="H7" s="40">
        <v>20070319</v>
      </c>
      <c r="I7" s="40">
        <v>5020</v>
      </c>
      <c r="J7" s="40" t="s">
        <v>253</v>
      </c>
      <c r="K7" s="40" t="s">
        <v>254</v>
      </c>
      <c r="L7" s="40">
        <v>1200</v>
      </c>
      <c r="M7" s="127">
        <v>240</v>
      </c>
      <c r="N7" s="40" t="s">
        <v>80</v>
      </c>
      <c r="O7" s="40">
        <v>20210101</v>
      </c>
      <c r="P7" s="40">
        <v>20221231</v>
      </c>
      <c r="Q7" s="40" t="s">
        <v>255</v>
      </c>
      <c r="R7" s="40" t="s">
        <v>256</v>
      </c>
      <c r="S7" s="40" t="s">
        <v>257</v>
      </c>
      <c r="T7" s="40" t="s">
        <v>258</v>
      </c>
      <c r="U7" s="40" t="s">
        <v>152</v>
      </c>
      <c r="V7" s="38" t="s">
        <v>259</v>
      </c>
      <c r="W7" s="138">
        <v>90</v>
      </c>
      <c r="X7" s="138">
        <v>1</v>
      </c>
      <c r="Y7" s="138">
        <v>80</v>
      </c>
      <c r="Z7" s="138">
        <v>1</v>
      </c>
      <c r="AA7" s="138">
        <v>71</v>
      </c>
      <c r="AB7" s="138">
        <v>1</v>
      </c>
      <c r="AC7" s="138">
        <v>63</v>
      </c>
      <c r="AD7" s="138"/>
      <c r="AE7" s="149">
        <f>(AC7+AA7+Y7+W7)/4</f>
        <v>76</v>
      </c>
      <c r="AF7" s="138">
        <f>X7+Z7+AB7+AD7</f>
        <v>3</v>
      </c>
      <c r="AG7" s="138">
        <v>1</v>
      </c>
      <c r="AH7" s="138"/>
      <c r="AI7" s="138"/>
      <c r="AJ7" s="138">
        <f>AI7+AH7+AG7+AF7</f>
        <v>4</v>
      </c>
    </row>
    <row r="8" customHeight="1" spans="1:36">
      <c r="A8" s="39">
        <v>132</v>
      </c>
      <c r="B8" s="117"/>
      <c r="C8" s="39" t="s">
        <v>101</v>
      </c>
      <c r="D8" s="40" t="s">
        <v>404</v>
      </c>
      <c r="E8" s="39">
        <v>6</v>
      </c>
      <c r="F8" s="40" t="s">
        <v>1413</v>
      </c>
      <c r="G8" s="40" t="s">
        <v>1414</v>
      </c>
      <c r="H8" s="40">
        <v>20170410</v>
      </c>
      <c r="I8" s="40">
        <v>2040.8163</v>
      </c>
      <c r="J8" s="40" t="s">
        <v>1415</v>
      </c>
      <c r="K8" s="40" t="s">
        <v>1416</v>
      </c>
      <c r="L8" s="127">
        <v>3101</v>
      </c>
      <c r="M8" s="40">
        <v>300</v>
      </c>
      <c r="N8" s="40" t="s">
        <v>80</v>
      </c>
      <c r="O8" s="40">
        <v>20201201</v>
      </c>
      <c r="P8" s="40">
        <v>20220830</v>
      </c>
      <c r="Q8" s="40" t="s">
        <v>1417</v>
      </c>
      <c r="R8" s="40" t="s">
        <v>1418</v>
      </c>
      <c r="S8" s="40" t="s">
        <v>1419</v>
      </c>
      <c r="T8" s="40" t="s">
        <v>1420</v>
      </c>
      <c r="U8" s="40" t="s">
        <v>169</v>
      </c>
      <c r="V8" s="38" t="s">
        <v>1421</v>
      </c>
      <c r="W8" s="138">
        <v>86</v>
      </c>
      <c r="X8" s="138">
        <v>1</v>
      </c>
      <c r="Y8" s="138">
        <v>50</v>
      </c>
      <c r="Z8" s="138"/>
      <c r="AA8" s="138">
        <v>70</v>
      </c>
      <c r="AB8" s="138">
        <v>1</v>
      </c>
      <c r="AC8" s="138">
        <v>78</v>
      </c>
      <c r="AD8" s="138">
        <v>1</v>
      </c>
      <c r="AE8" s="149">
        <f t="shared" ref="AE8" si="0">(AC8+AA8+Y8+W8)/4</f>
        <v>71</v>
      </c>
      <c r="AF8" s="138">
        <f t="shared" ref="AF8" si="1">X8+Z8+AB8+AD8</f>
        <v>3</v>
      </c>
      <c r="AG8" s="138">
        <v>1</v>
      </c>
      <c r="AH8" s="138"/>
      <c r="AI8" s="138"/>
      <c r="AJ8" s="138">
        <f t="shared" ref="AJ8" si="2">AI8+AH8+AG8+AF8</f>
        <v>4</v>
      </c>
    </row>
    <row r="9" customHeight="1" spans="1:36">
      <c r="A9" s="112">
        <v>34</v>
      </c>
      <c r="B9" s="113"/>
      <c r="C9" s="112" t="s">
        <v>101</v>
      </c>
      <c r="D9" s="40" t="s">
        <v>422</v>
      </c>
      <c r="E9" s="39">
        <v>6</v>
      </c>
      <c r="F9" s="40" t="s">
        <v>450</v>
      </c>
      <c r="G9" s="40" t="s">
        <v>451</v>
      </c>
      <c r="H9" s="40">
        <v>20020905</v>
      </c>
      <c r="I9" s="40">
        <v>5000</v>
      </c>
      <c r="J9" s="40" t="s">
        <v>452</v>
      </c>
      <c r="K9" s="40" t="s">
        <v>453</v>
      </c>
      <c r="L9" s="40">
        <v>2000</v>
      </c>
      <c r="M9" s="40">
        <v>300</v>
      </c>
      <c r="N9" s="40" t="s">
        <v>80</v>
      </c>
      <c r="O9" s="40">
        <v>20210101</v>
      </c>
      <c r="P9" s="40">
        <v>20221231</v>
      </c>
      <c r="Q9" s="40" t="s">
        <v>454</v>
      </c>
      <c r="R9" s="40" t="s">
        <v>455</v>
      </c>
      <c r="S9" s="40" t="s">
        <v>456</v>
      </c>
      <c r="T9" s="40" t="s">
        <v>457</v>
      </c>
      <c r="U9" s="40" t="s">
        <v>169</v>
      </c>
      <c r="V9" s="38" t="s">
        <v>458</v>
      </c>
      <c r="W9" s="138">
        <v>50</v>
      </c>
      <c r="X9" s="138"/>
      <c r="Y9" s="138">
        <v>80</v>
      </c>
      <c r="Z9" s="138">
        <v>1</v>
      </c>
      <c r="AA9" s="138">
        <v>66</v>
      </c>
      <c r="AB9" s="138">
        <v>1</v>
      </c>
      <c r="AC9" s="138">
        <v>80</v>
      </c>
      <c r="AD9" s="138">
        <v>1</v>
      </c>
      <c r="AE9" s="149">
        <f t="shared" ref="AE9:AE15" si="3">(AC9+AA9+Y9+W9)/4</f>
        <v>69</v>
      </c>
      <c r="AF9" s="138">
        <f t="shared" ref="AF9:AF15" si="4">X9+Z9+AB9+AD9</f>
        <v>3</v>
      </c>
      <c r="AG9" s="138">
        <v>1</v>
      </c>
      <c r="AH9" s="138"/>
      <c r="AI9" s="138"/>
      <c r="AJ9" s="138">
        <f t="shared" ref="AJ9:AJ15" si="5">AI9+AH9+AG9+AF9</f>
        <v>4</v>
      </c>
    </row>
    <row r="10" customHeight="1" spans="1:36">
      <c r="A10" s="112">
        <v>78</v>
      </c>
      <c r="B10" s="113"/>
      <c r="C10" s="112" t="s">
        <v>101</v>
      </c>
      <c r="D10" s="118" t="s">
        <v>838</v>
      </c>
      <c r="E10" s="118" t="s">
        <v>374</v>
      </c>
      <c r="F10" s="118" t="s">
        <v>904</v>
      </c>
      <c r="G10" s="118" t="s">
        <v>905</v>
      </c>
      <c r="H10" s="118">
        <v>19811225</v>
      </c>
      <c r="I10" s="118">
        <v>2592</v>
      </c>
      <c r="J10" s="118" t="s">
        <v>906</v>
      </c>
      <c r="K10" s="118" t="s">
        <v>907</v>
      </c>
      <c r="L10" s="128">
        <v>1200</v>
      </c>
      <c r="M10" s="118">
        <v>150</v>
      </c>
      <c r="N10" s="118" t="s">
        <v>80</v>
      </c>
      <c r="O10" s="517" t="s">
        <v>908</v>
      </c>
      <c r="P10" s="517" t="s">
        <v>147</v>
      </c>
      <c r="Q10" s="118" t="s">
        <v>909</v>
      </c>
      <c r="R10" s="118" t="s">
        <v>910</v>
      </c>
      <c r="S10" s="118" t="s">
        <v>911</v>
      </c>
      <c r="T10" s="118" t="s">
        <v>912</v>
      </c>
      <c r="U10" s="118" t="s">
        <v>169</v>
      </c>
      <c r="V10" s="118" t="s">
        <v>913</v>
      </c>
      <c r="W10" s="139">
        <v>75</v>
      </c>
      <c r="X10" s="139">
        <v>1</v>
      </c>
      <c r="Y10" s="139">
        <v>70</v>
      </c>
      <c r="Z10" s="139">
        <v>1</v>
      </c>
      <c r="AA10" s="139">
        <v>54</v>
      </c>
      <c r="AB10" s="139"/>
      <c r="AC10" s="139">
        <v>67</v>
      </c>
      <c r="AD10" s="139"/>
      <c r="AE10" s="150">
        <f t="shared" si="3"/>
        <v>66.5</v>
      </c>
      <c r="AF10" s="139">
        <f t="shared" si="4"/>
        <v>2</v>
      </c>
      <c r="AG10" s="139">
        <v>1</v>
      </c>
      <c r="AH10" s="139"/>
      <c r="AI10" s="139"/>
      <c r="AJ10" s="139">
        <f t="shared" si="5"/>
        <v>3</v>
      </c>
    </row>
    <row r="11" customHeight="1" spans="1:36">
      <c r="A11" s="112">
        <v>3</v>
      </c>
      <c r="B11" s="112"/>
      <c r="C11" s="112" t="s">
        <v>101</v>
      </c>
      <c r="D11" s="119" t="s">
        <v>90</v>
      </c>
      <c r="E11" s="120">
        <v>3</v>
      </c>
      <c r="F11" s="118" t="s">
        <v>102</v>
      </c>
      <c r="G11" s="118" t="s">
        <v>103</v>
      </c>
      <c r="H11" s="121" t="s">
        <v>104</v>
      </c>
      <c r="I11" s="129" t="s">
        <v>105</v>
      </c>
      <c r="J11" s="118" t="s">
        <v>106</v>
      </c>
      <c r="K11" s="119" t="s">
        <v>107</v>
      </c>
      <c r="L11" s="130">
        <v>2000</v>
      </c>
      <c r="M11" s="130">
        <v>300</v>
      </c>
      <c r="N11" s="119" t="s">
        <v>80</v>
      </c>
      <c r="O11" s="130" t="s">
        <v>108</v>
      </c>
      <c r="P11" s="130" t="s">
        <v>109</v>
      </c>
      <c r="Q11" s="119" t="s">
        <v>110</v>
      </c>
      <c r="R11" s="119" t="s">
        <v>111</v>
      </c>
      <c r="S11" s="119" t="s">
        <v>112</v>
      </c>
      <c r="T11" s="119" t="s">
        <v>113</v>
      </c>
      <c r="U11" s="119" t="s">
        <v>114</v>
      </c>
      <c r="V11" s="119" t="s">
        <v>115</v>
      </c>
      <c r="W11" s="139">
        <v>75</v>
      </c>
      <c r="X11" s="139">
        <v>1</v>
      </c>
      <c r="Y11" s="139">
        <v>55</v>
      </c>
      <c r="Z11" s="139"/>
      <c r="AA11" s="139">
        <v>54</v>
      </c>
      <c r="AB11" s="139"/>
      <c r="AC11" s="139">
        <v>67</v>
      </c>
      <c r="AD11" s="139"/>
      <c r="AE11" s="150">
        <f t="shared" si="3"/>
        <v>62.75</v>
      </c>
      <c r="AF11" s="139">
        <f t="shared" si="4"/>
        <v>1</v>
      </c>
      <c r="AG11" s="139">
        <v>1</v>
      </c>
      <c r="AH11" s="139"/>
      <c r="AI11" s="139">
        <v>1</v>
      </c>
      <c r="AJ11" s="139">
        <f t="shared" si="5"/>
        <v>3</v>
      </c>
    </row>
    <row r="12" customHeight="1" spans="1:36">
      <c r="A12" s="112">
        <v>70</v>
      </c>
      <c r="B12" s="113"/>
      <c r="C12" s="112" t="s">
        <v>101</v>
      </c>
      <c r="D12" s="43" t="s">
        <v>751</v>
      </c>
      <c r="E12" s="112">
        <v>10</v>
      </c>
      <c r="F12" s="43" t="s">
        <v>818</v>
      </c>
      <c r="G12" s="43" t="s">
        <v>819</v>
      </c>
      <c r="H12" s="43">
        <v>20140307</v>
      </c>
      <c r="I12" s="43">
        <v>1010.101</v>
      </c>
      <c r="J12" s="43" t="s">
        <v>820</v>
      </c>
      <c r="K12" s="43" t="s">
        <v>821</v>
      </c>
      <c r="L12" s="43">
        <v>1367</v>
      </c>
      <c r="M12" s="43">
        <v>200</v>
      </c>
      <c r="N12" s="43" t="s">
        <v>80</v>
      </c>
      <c r="O12" s="43">
        <v>20200601</v>
      </c>
      <c r="P12" s="43">
        <v>20220531</v>
      </c>
      <c r="Q12" s="43" t="s">
        <v>822</v>
      </c>
      <c r="R12" s="43" t="s">
        <v>823</v>
      </c>
      <c r="S12" s="43" t="s">
        <v>824</v>
      </c>
      <c r="T12" s="43" t="s">
        <v>825</v>
      </c>
      <c r="U12" s="43" t="s">
        <v>826</v>
      </c>
      <c r="V12" s="140" t="s">
        <v>827</v>
      </c>
      <c r="W12" s="141">
        <v>60</v>
      </c>
      <c r="X12" s="141"/>
      <c r="Y12" s="141">
        <v>80</v>
      </c>
      <c r="Z12" s="141">
        <v>1</v>
      </c>
      <c r="AA12" s="141">
        <v>56</v>
      </c>
      <c r="AB12" s="141"/>
      <c r="AC12" s="141">
        <v>62</v>
      </c>
      <c r="AD12" s="141"/>
      <c r="AE12" s="151">
        <f t="shared" si="3"/>
        <v>64.5</v>
      </c>
      <c r="AF12" s="141">
        <f t="shared" si="4"/>
        <v>1</v>
      </c>
      <c r="AG12" s="141">
        <v>1</v>
      </c>
      <c r="AH12" s="141"/>
      <c r="AI12" s="141"/>
      <c r="AJ12" s="141">
        <f t="shared" si="5"/>
        <v>2</v>
      </c>
    </row>
    <row r="13" customHeight="1" spans="1:36">
      <c r="A13" s="112">
        <v>58</v>
      </c>
      <c r="B13" s="113"/>
      <c r="C13" s="112" t="s">
        <v>101</v>
      </c>
      <c r="D13" s="43" t="s">
        <v>72</v>
      </c>
      <c r="E13" s="43" t="s">
        <v>383</v>
      </c>
      <c r="F13" s="43" t="s">
        <v>691</v>
      </c>
      <c r="G13" s="43" t="s">
        <v>692</v>
      </c>
      <c r="H13" s="43" t="s">
        <v>693</v>
      </c>
      <c r="I13" s="43">
        <v>8783.07</v>
      </c>
      <c r="J13" s="43" t="s">
        <v>694</v>
      </c>
      <c r="K13" s="43" t="s">
        <v>695</v>
      </c>
      <c r="L13" s="43">
        <v>1212</v>
      </c>
      <c r="M13" s="43">
        <v>200</v>
      </c>
      <c r="N13" s="43" t="s">
        <v>80</v>
      </c>
      <c r="O13" s="43" t="s">
        <v>357</v>
      </c>
      <c r="P13" s="43" t="s">
        <v>696</v>
      </c>
      <c r="Q13" s="43" t="s">
        <v>697</v>
      </c>
      <c r="R13" s="43">
        <v>442959235479</v>
      </c>
      <c r="S13" s="43" t="s">
        <v>698</v>
      </c>
      <c r="T13" s="43" t="s">
        <v>699</v>
      </c>
      <c r="U13" s="43" t="s">
        <v>169</v>
      </c>
      <c r="V13" s="140" t="s">
        <v>700</v>
      </c>
      <c r="W13" s="141">
        <v>45</v>
      </c>
      <c r="X13" s="141"/>
      <c r="Y13" s="141">
        <v>80</v>
      </c>
      <c r="Z13" s="141">
        <v>1</v>
      </c>
      <c r="AA13" s="141">
        <v>56</v>
      </c>
      <c r="AB13" s="141"/>
      <c r="AC13" s="141">
        <v>76</v>
      </c>
      <c r="AD13" s="141">
        <v>1</v>
      </c>
      <c r="AE13" s="151">
        <f t="shared" si="3"/>
        <v>64.25</v>
      </c>
      <c r="AF13" s="141">
        <f t="shared" si="4"/>
        <v>2</v>
      </c>
      <c r="AG13" s="141">
        <v>0</v>
      </c>
      <c r="AH13" s="141"/>
      <c r="AI13" s="141"/>
      <c r="AJ13" s="141">
        <f t="shared" si="5"/>
        <v>2</v>
      </c>
    </row>
    <row r="14" customHeight="1" spans="1:36">
      <c r="A14" s="112">
        <v>53</v>
      </c>
      <c r="B14" s="113"/>
      <c r="C14" s="112" t="s">
        <v>101</v>
      </c>
      <c r="D14" s="43" t="s">
        <v>72</v>
      </c>
      <c r="E14" s="43" t="s">
        <v>333</v>
      </c>
      <c r="F14" s="43" t="s">
        <v>640</v>
      </c>
      <c r="G14" s="43" t="s">
        <v>641</v>
      </c>
      <c r="H14" s="43" t="s">
        <v>642</v>
      </c>
      <c r="I14" s="43">
        <v>3000</v>
      </c>
      <c r="J14" s="43" t="s">
        <v>643</v>
      </c>
      <c r="K14" s="43" t="s">
        <v>644</v>
      </c>
      <c r="L14" s="43">
        <v>1200</v>
      </c>
      <c r="M14" s="43">
        <v>240</v>
      </c>
      <c r="N14" s="43" t="s">
        <v>80</v>
      </c>
      <c r="O14" s="43" t="s">
        <v>339</v>
      </c>
      <c r="P14" s="43" t="s">
        <v>147</v>
      </c>
      <c r="Q14" s="43" t="s">
        <v>645</v>
      </c>
      <c r="R14" s="43" t="s">
        <v>646</v>
      </c>
      <c r="S14" s="43" t="s">
        <v>647</v>
      </c>
      <c r="T14" s="43" t="s">
        <v>648</v>
      </c>
      <c r="U14" s="43"/>
      <c r="V14" s="140" t="s">
        <v>649</v>
      </c>
      <c r="W14" s="141">
        <v>50</v>
      </c>
      <c r="X14" s="141"/>
      <c r="Y14" s="141">
        <v>50</v>
      </c>
      <c r="Z14" s="141"/>
      <c r="AA14" s="141">
        <v>68</v>
      </c>
      <c r="AB14" s="141">
        <v>1</v>
      </c>
      <c r="AC14" s="141">
        <v>62</v>
      </c>
      <c r="AD14" s="141"/>
      <c r="AE14" s="151">
        <f t="shared" si="3"/>
        <v>57.5</v>
      </c>
      <c r="AF14" s="141">
        <f t="shared" si="4"/>
        <v>1</v>
      </c>
      <c r="AG14" s="141">
        <v>1</v>
      </c>
      <c r="AH14" s="141"/>
      <c r="AI14" s="141"/>
      <c r="AJ14" s="141">
        <f t="shared" si="5"/>
        <v>2</v>
      </c>
    </row>
    <row r="15" customHeight="1" spans="1:36">
      <c r="A15" s="112">
        <v>21</v>
      </c>
      <c r="B15" s="113"/>
      <c r="C15" s="112" t="s">
        <v>101</v>
      </c>
      <c r="D15" s="43" t="s">
        <v>321</v>
      </c>
      <c r="E15" s="43" t="s">
        <v>322</v>
      </c>
      <c r="F15" s="43" t="s">
        <v>323</v>
      </c>
      <c r="G15" s="43" t="s">
        <v>324</v>
      </c>
      <c r="H15" s="43">
        <v>20180718</v>
      </c>
      <c r="I15" s="43">
        <v>10000</v>
      </c>
      <c r="J15" s="43" t="s">
        <v>325</v>
      </c>
      <c r="K15" s="43" t="s">
        <v>326</v>
      </c>
      <c r="L15" s="43">
        <v>1035.2</v>
      </c>
      <c r="M15" s="131">
        <v>300</v>
      </c>
      <c r="N15" s="43" t="s">
        <v>80</v>
      </c>
      <c r="O15" s="43">
        <v>20210601</v>
      </c>
      <c r="P15" s="43">
        <v>20220630</v>
      </c>
      <c r="Q15" s="43" t="s">
        <v>327</v>
      </c>
      <c r="R15" s="43" t="s">
        <v>328</v>
      </c>
      <c r="S15" s="43" t="s">
        <v>329</v>
      </c>
      <c r="T15" s="43" t="s">
        <v>330</v>
      </c>
      <c r="U15" s="43" t="s">
        <v>169</v>
      </c>
      <c r="V15" s="140" t="s">
        <v>331</v>
      </c>
      <c r="W15" s="141">
        <v>45</v>
      </c>
      <c r="X15" s="141"/>
      <c r="Y15" s="141">
        <v>55</v>
      </c>
      <c r="Z15" s="141"/>
      <c r="AA15" s="141">
        <v>54</v>
      </c>
      <c r="AB15" s="141"/>
      <c r="AC15" s="141">
        <v>61</v>
      </c>
      <c r="AD15" s="141"/>
      <c r="AE15" s="151">
        <f t="shared" si="3"/>
        <v>53.75</v>
      </c>
      <c r="AF15" s="141">
        <f t="shared" si="4"/>
        <v>0</v>
      </c>
      <c r="AG15" s="141">
        <v>1</v>
      </c>
      <c r="AH15" s="141"/>
      <c r="AI15" s="141">
        <v>1</v>
      </c>
      <c r="AJ15" s="141">
        <f t="shared" si="5"/>
        <v>2</v>
      </c>
    </row>
    <row r="16" customHeight="1" spans="1:36">
      <c r="A16" s="112">
        <v>9</v>
      </c>
      <c r="B16" s="113"/>
      <c r="C16" s="112" t="s">
        <v>101</v>
      </c>
      <c r="D16" s="43" t="s">
        <v>141</v>
      </c>
      <c r="E16" s="112">
        <v>4</v>
      </c>
      <c r="F16" s="43" t="s">
        <v>181</v>
      </c>
      <c r="G16" s="43" t="s">
        <v>182</v>
      </c>
      <c r="H16" s="43">
        <v>20041021</v>
      </c>
      <c r="I16" s="43">
        <v>121654.8</v>
      </c>
      <c r="J16" s="43" t="s">
        <v>183</v>
      </c>
      <c r="K16" s="43" t="s">
        <v>184</v>
      </c>
      <c r="L16" s="43">
        <v>1500</v>
      </c>
      <c r="M16" s="43">
        <v>300</v>
      </c>
      <c r="N16" s="43" t="s">
        <v>80</v>
      </c>
      <c r="O16" s="43">
        <v>20210101</v>
      </c>
      <c r="P16" s="43" t="s">
        <v>147</v>
      </c>
      <c r="Q16" s="43" t="s">
        <v>185</v>
      </c>
      <c r="R16" s="43" t="s">
        <v>186</v>
      </c>
      <c r="S16" s="43" t="s">
        <v>187</v>
      </c>
      <c r="T16" s="43" t="s">
        <v>188</v>
      </c>
      <c r="U16" s="43" t="s">
        <v>152</v>
      </c>
      <c r="V16" s="140" t="s">
        <v>189</v>
      </c>
      <c r="W16" s="141">
        <v>55</v>
      </c>
      <c r="X16" s="141"/>
      <c r="Y16" s="141">
        <v>50</v>
      </c>
      <c r="Z16" s="141"/>
      <c r="AA16" s="141">
        <v>57</v>
      </c>
      <c r="AB16" s="141"/>
      <c r="AC16" s="141">
        <v>74</v>
      </c>
      <c r="AD16" s="141">
        <v>1</v>
      </c>
      <c r="AE16" s="151">
        <f t="shared" ref="AE16:AE20" si="6">(AC16+AA16+Y16+W16)/4</f>
        <v>59</v>
      </c>
      <c r="AF16" s="141">
        <f t="shared" ref="AF16:AF20" si="7">X16+Z16+AB16+AD16</f>
        <v>1</v>
      </c>
      <c r="AG16" s="141">
        <v>0</v>
      </c>
      <c r="AH16" s="141"/>
      <c r="AI16" s="141"/>
      <c r="AJ16" s="141">
        <f t="shared" ref="AJ16:AJ20" si="8">AI16+AH16+AG16+AF16</f>
        <v>1</v>
      </c>
    </row>
    <row r="17" customHeight="1" spans="1:36">
      <c r="A17" s="112">
        <v>24</v>
      </c>
      <c r="B17" s="113"/>
      <c r="C17" s="112" t="s">
        <v>101</v>
      </c>
      <c r="D17" s="43" t="s">
        <v>321</v>
      </c>
      <c r="E17" s="43" t="s">
        <v>216</v>
      </c>
      <c r="F17" s="43" t="s">
        <v>353</v>
      </c>
      <c r="G17" s="43" t="s">
        <v>354</v>
      </c>
      <c r="H17" s="43">
        <v>20050610</v>
      </c>
      <c r="I17" s="43">
        <v>500</v>
      </c>
      <c r="J17" s="43" t="s">
        <v>355</v>
      </c>
      <c r="K17" s="43" t="s">
        <v>356</v>
      </c>
      <c r="L17" s="43">
        <v>1210</v>
      </c>
      <c r="M17" s="131">
        <v>200</v>
      </c>
      <c r="N17" s="43" t="s">
        <v>80</v>
      </c>
      <c r="O17" s="43" t="s">
        <v>357</v>
      </c>
      <c r="P17" s="43" t="s">
        <v>358</v>
      </c>
      <c r="Q17" s="43" t="s">
        <v>359</v>
      </c>
      <c r="R17" s="43" t="s">
        <v>360</v>
      </c>
      <c r="S17" s="43" t="s">
        <v>361</v>
      </c>
      <c r="T17" s="43" t="s">
        <v>362</v>
      </c>
      <c r="U17" s="43" t="s">
        <v>169</v>
      </c>
      <c r="V17" s="140" t="s">
        <v>363</v>
      </c>
      <c r="W17" s="141">
        <v>35</v>
      </c>
      <c r="X17" s="141"/>
      <c r="Y17" s="141">
        <v>58</v>
      </c>
      <c r="Z17" s="141"/>
      <c r="AA17" s="141">
        <v>52</v>
      </c>
      <c r="AB17" s="141"/>
      <c r="AC17" s="141">
        <v>57</v>
      </c>
      <c r="AD17" s="141"/>
      <c r="AE17" s="151">
        <f t="shared" si="6"/>
        <v>50.5</v>
      </c>
      <c r="AF17" s="141">
        <f t="shared" si="7"/>
        <v>0</v>
      </c>
      <c r="AG17" s="141">
        <v>1</v>
      </c>
      <c r="AH17" s="141"/>
      <c r="AI17" s="141"/>
      <c r="AJ17" s="141">
        <f t="shared" si="8"/>
        <v>1</v>
      </c>
    </row>
    <row r="18" customHeight="1" spans="1:37">
      <c r="A18" s="39">
        <v>49</v>
      </c>
      <c r="B18" s="113"/>
      <c r="C18" s="112" t="s">
        <v>101</v>
      </c>
      <c r="D18" s="122" t="s">
        <v>497</v>
      </c>
      <c r="E18" s="122" t="s">
        <v>155</v>
      </c>
      <c r="F18" s="122" t="s">
        <v>598</v>
      </c>
      <c r="G18" s="123" t="s">
        <v>599</v>
      </c>
      <c r="H18" s="123">
        <v>20170614</v>
      </c>
      <c r="I18" s="123">
        <v>100</v>
      </c>
      <c r="J18" s="122" t="s">
        <v>600</v>
      </c>
      <c r="K18" s="122" t="s">
        <v>601</v>
      </c>
      <c r="L18" s="132">
        <v>1600</v>
      </c>
      <c r="M18" s="122">
        <v>300</v>
      </c>
      <c r="N18" s="122" t="s">
        <v>80</v>
      </c>
      <c r="O18" s="122" t="s">
        <v>298</v>
      </c>
      <c r="P18" s="122" t="s">
        <v>299</v>
      </c>
      <c r="Q18" s="142" t="s">
        <v>602</v>
      </c>
      <c r="R18" s="143" t="s">
        <v>603</v>
      </c>
      <c r="S18" s="143" t="s">
        <v>604</v>
      </c>
      <c r="T18" s="143" t="s">
        <v>605</v>
      </c>
      <c r="U18" s="122" t="s">
        <v>169</v>
      </c>
      <c r="V18" s="122" t="s">
        <v>606</v>
      </c>
      <c r="W18" s="141">
        <v>50</v>
      </c>
      <c r="X18" s="141"/>
      <c r="Y18" s="141">
        <v>55</v>
      </c>
      <c r="Z18" s="141"/>
      <c r="AA18" s="141">
        <v>56</v>
      </c>
      <c r="AB18" s="141"/>
      <c r="AC18" s="141">
        <v>63</v>
      </c>
      <c r="AD18" s="141"/>
      <c r="AE18" s="151">
        <f t="shared" si="6"/>
        <v>56</v>
      </c>
      <c r="AF18" s="141">
        <f t="shared" si="7"/>
        <v>0</v>
      </c>
      <c r="AG18" s="141">
        <v>0</v>
      </c>
      <c r="AH18" s="141"/>
      <c r="AI18" s="141"/>
      <c r="AJ18" s="141">
        <f t="shared" si="8"/>
        <v>0</v>
      </c>
      <c r="AK18" s="19" t="s">
        <v>126</v>
      </c>
    </row>
    <row r="19" customHeight="1" spans="1:36">
      <c r="A19" s="112">
        <v>79</v>
      </c>
      <c r="B19" s="113"/>
      <c r="C19" s="112" t="s">
        <v>101</v>
      </c>
      <c r="D19" s="43" t="s">
        <v>838</v>
      </c>
      <c r="E19" s="43" t="s">
        <v>383</v>
      </c>
      <c r="F19" s="43" t="s">
        <v>915</v>
      </c>
      <c r="G19" s="43" t="s">
        <v>916</v>
      </c>
      <c r="H19" s="124" t="s">
        <v>917</v>
      </c>
      <c r="I19" s="133">
        <v>1161.82</v>
      </c>
      <c r="J19" s="43" t="s">
        <v>918</v>
      </c>
      <c r="K19" s="43" t="s">
        <v>919</v>
      </c>
      <c r="L19" s="134">
        <v>1200</v>
      </c>
      <c r="M19" s="133">
        <v>200</v>
      </c>
      <c r="N19" s="133" t="s">
        <v>80</v>
      </c>
      <c r="O19" s="124" t="s">
        <v>920</v>
      </c>
      <c r="P19" s="124" t="s">
        <v>921</v>
      </c>
      <c r="Q19" s="43" t="s">
        <v>922</v>
      </c>
      <c r="R19" s="144" t="s">
        <v>923</v>
      </c>
      <c r="S19" s="43" t="s">
        <v>924</v>
      </c>
      <c r="T19" s="43" t="s">
        <v>925</v>
      </c>
      <c r="U19" s="43"/>
      <c r="V19" s="145" t="s">
        <v>926</v>
      </c>
      <c r="W19" s="141">
        <v>45</v>
      </c>
      <c r="X19" s="141"/>
      <c r="Y19" s="141">
        <v>56</v>
      </c>
      <c r="Z19" s="141"/>
      <c r="AA19" s="141">
        <v>56</v>
      </c>
      <c r="AB19" s="141"/>
      <c r="AC19" s="141">
        <v>64</v>
      </c>
      <c r="AD19" s="141"/>
      <c r="AE19" s="151">
        <f t="shared" si="6"/>
        <v>55.25</v>
      </c>
      <c r="AF19" s="141">
        <f t="shared" si="7"/>
        <v>0</v>
      </c>
      <c r="AG19" s="141">
        <v>0</v>
      </c>
      <c r="AH19" s="141"/>
      <c r="AI19" s="141"/>
      <c r="AJ19" s="141">
        <f t="shared" si="8"/>
        <v>0</v>
      </c>
    </row>
    <row r="20" customHeight="1" spans="1:36">
      <c r="A20" s="112">
        <v>37</v>
      </c>
      <c r="B20" s="113"/>
      <c r="C20" s="112" t="s">
        <v>101</v>
      </c>
      <c r="D20" s="31" t="s">
        <v>422</v>
      </c>
      <c r="E20" s="125">
        <v>9</v>
      </c>
      <c r="F20" s="31" t="s">
        <v>477</v>
      </c>
      <c r="G20" s="31" t="s">
        <v>478</v>
      </c>
      <c r="H20" s="31">
        <v>20090507</v>
      </c>
      <c r="I20" s="31">
        <v>1000</v>
      </c>
      <c r="J20" s="31" t="s">
        <v>479</v>
      </c>
      <c r="K20" s="31" t="s">
        <v>480</v>
      </c>
      <c r="L20" s="31">
        <v>1366</v>
      </c>
      <c r="M20" s="31">
        <v>250</v>
      </c>
      <c r="N20" s="31" t="s">
        <v>80</v>
      </c>
      <c r="O20" s="31">
        <v>20200801</v>
      </c>
      <c r="P20" s="31">
        <v>20220731</v>
      </c>
      <c r="Q20" s="31" t="s">
        <v>481</v>
      </c>
      <c r="R20" s="31" t="s">
        <v>482</v>
      </c>
      <c r="S20" s="31" t="s">
        <v>483</v>
      </c>
      <c r="T20" s="31" t="s">
        <v>484</v>
      </c>
      <c r="U20" s="31" t="s">
        <v>169</v>
      </c>
      <c r="V20" s="146" t="s">
        <v>485</v>
      </c>
      <c r="W20" s="147"/>
      <c r="X20" s="147"/>
      <c r="Y20" s="147"/>
      <c r="Z20" s="147"/>
      <c r="AA20" s="147"/>
      <c r="AB20" s="147"/>
      <c r="AC20" s="147"/>
      <c r="AD20" s="147"/>
      <c r="AE20" s="152">
        <f t="shared" si="6"/>
        <v>0</v>
      </c>
      <c r="AF20" s="147">
        <f t="shared" si="7"/>
        <v>0</v>
      </c>
      <c r="AG20" s="147">
        <v>1</v>
      </c>
      <c r="AH20" s="147"/>
      <c r="AI20" s="147"/>
      <c r="AJ20" s="147">
        <f t="shared" si="8"/>
        <v>1</v>
      </c>
    </row>
  </sheetData>
  <mergeCells count="4">
    <mergeCell ref="W2:X2"/>
    <mergeCell ref="Y2:Z2"/>
    <mergeCell ref="AA2:AB2"/>
    <mergeCell ref="AC2:AD2"/>
  </mergeCells>
  <conditionalFormatting sqref="F22">
    <cfRule type="duplicateValues" dxfId="5" priority="106"/>
  </conditionalFormatting>
  <conditionalFormatting sqref="F$1:F$1048576">
    <cfRule type="duplicateValues" dxfId="5" priority="1"/>
  </conditionalFormatting>
  <conditionalFormatting sqref="F23:F1048576 F1:F21">
    <cfRule type="duplicateValues" dxfId="5" priority="8"/>
  </conditionalFormatting>
  <pageMargins left="0.699305555555556" right="0.699305555555556"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7"/>
  <sheetViews>
    <sheetView topLeftCell="A68" workbookViewId="0">
      <selection activeCell="E11" sqref="E11"/>
    </sheetView>
  </sheetViews>
  <sheetFormatPr defaultColWidth="9" defaultRowHeight="14.25"/>
  <cols>
    <col min="1" max="1" width="9.08333333333333" style="87" customWidth="1"/>
    <col min="2" max="2" width="9" style="87"/>
    <col min="3" max="3" width="25.5833333333333" style="87" customWidth="1"/>
    <col min="4" max="4" width="19.25" style="87" customWidth="1"/>
    <col min="5" max="5" width="9" style="88"/>
    <col min="6" max="6" width="9" style="87"/>
    <col min="7" max="7" width="16.75" style="87" customWidth="1"/>
    <col min="8" max="8" width="6.75" style="87" customWidth="1"/>
    <col min="9" max="16384" width="9" style="87"/>
  </cols>
  <sheetData>
    <row r="1" s="85" customFormat="1" ht="30" customHeight="1" spans="1:8">
      <c r="A1" s="89" t="s">
        <v>44</v>
      </c>
      <c r="B1" s="89" t="s">
        <v>47</v>
      </c>
      <c r="C1" s="89" t="s">
        <v>52</v>
      </c>
      <c r="D1" s="89" t="s">
        <v>68</v>
      </c>
      <c r="E1" s="90" t="s">
        <v>2071</v>
      </c>
      <c r="G1" s="91" t="s">
        <v>2072</v>
      </c>
      <c r="H1" s="92">
        <f>ROUND(MODE(E2:E167),2)</f>
        <v>647.64</v>
      </c>
    </row>
    <row r="2" s="85" customFormat="1" ht="30" customHeight="1" spans="1:9">
      <c r="A2" s="93">
        <v>12</v>
      </c>
      <c r="B2" s="91" t="s">
        <v>141</v>
      </c>
      <c r="C2" s="91" t="s">
        <v>432</v>
      </c>
      <c r="D2" s="94" t="s">
        <v>440</v>
      </c>
      <c r="E2" s="95">
        <v>803.254321037092</v>
      </c>
      <c r="F2" s="87">
        <v>1</v>
      </c>
      <c r="G2" s="91" t="s">
        <v>2073</v>
      </c>
      <c r="H2" s="96">
        <f>(COUNTIF(E2:E167,"&gt;="&amp;H1))/(COUNT(E2:E167))</f>
        <v>0.783132530120482</v>
      </c>
      <c r="I2" s="103">
        <f>129/166</f>
        <v>0.77710843373494</v>
      </c>
    </row>
    <row r="3" s="85" customFormat="1" ht="30" customHeight="1" spans="1:8">
      <c r="A3" s="93">
        <v>34</v>
      </c>
      <c r="B3" s="91" t="s">
        <v>422</v>
      </c>
      <c r="C3" s="91" t="s">
        <v>450</v>
      </c>
      <c r="D3" s="94" t="s">
        <v>458</v>
      </c>
      <c r="E3" s="95">
        <v>803.254321037092</v>
      </c>
      <c r="F3" s="87">
        <v>1</v>
      </c>
      <c r="H3" s="97" t="s">
        <v>2074</v>
      </c>
    </row>
    <row r="4" s="85" customFormat="1" ht="30" customHeight="1" spans="1:6">
      <c r="A4" s="93">
        <v>52</v>
      </c>
      <c r="B4" s="91" t="s">
        <v>72</v>
      </c>
      <c r="C4" s="91" t="s">
        <v>628</v>
      </c>
      <c r="D4" s="94" t="s">
        <v>639</v>
      </c>
      <c r="E4" s="95">
        <v>803.254321037092</v>
      </c>
      <c r="F4" s="87">
        <v>1</v>
      </c>
    </row>
    <row r="5" s="85" customFormat="1" ht="30" customHeight="1" spans="1:6">
      <c r="A5" s="93">
        <v>53</v>
      </c>
      <c r="B5" s="91" t="s">
        <v>72</v>
      </c>
      <c r="C5" s="91" t="s">
        <v>640</v>
      </c>
      <c r="D5" s="94" t="s">
        <v>649</v>
      </c>
      <c r="E5" s="95">
        <v>803.254321037092</v>
      </c>
      <c r="F5" s="87">
        <v>1</v>
      </c>
    </row>
    <row r="6" s="85" customFormat="1" ht="30" customHeight="1" spans="1:6">
      <c r="A6" s="93">
        <v>65</v>
      </c>
      <c r="B6" s="91" t="s">
        <v>751</v>
      </c>
      <c r="C6" s="91" t="s">
        <v>1111</v>
      </c>
      <c r="D6" s="94" t="s">
        <v>1118</v>
      </c>
      <c r="E6" s="95">
        <v>803.254321037092</v>
      </c>
      <c r="F6" s="87">
        <v>1</v>
      </c>
    </row>
    <row r="7" ht="30" customHeight="1" spans="1:6">
      <c r="A7" s="93">
        <v>121</v>
      </c>
      <c r="B7" s="91" t="s">
        <v>260</v>
      </c>
      <c r="C7" s="91" t="s">
        <v>1307</v>
      </c>
      <c r="D7" s="94" t="s">
        <v>1316</v>
      </c>
      <c r="E7" s="95">
        <v>803.254321037092</v>
      </c>
      <c r="F7" s="87">
        <v>1</v>
      </c>
    </row>
    <row r="8" ht="30" customHeight="1" spans="1:6">
      <c r="A8" s="93">
        <v>163</v>
      </c>
      <c r="B8" s="91" t="s">
        <v>1629</v>
      </c>
      <c r="C8" s="91" t="s">
        <v>1706</v>
      </c>
      <c r="D8" s="94" t="s">
        <v>1715</v>
      </c>
      <c r="E8" s="95">
        <v>803.254321037092</v>
      </c>
      <c r="F8" s="87">
        <v>1</v>
      </c>
    </row>
    <row r="9" ht="30" customHeight="1" spans="1:6">
      <c r="A9" s="93">
        <v>80</v>
      </c>
      <c r="B9" s="91" t="s">
        <v>838</v>
      </c>
      <c r="C9" s="91" t="s">
        <v>928</v>
      </c>
      <c r="D9" s="91" t="s">
        <v>934</v>
      </c>
      <c r="E9" s="95">
        <v>785.685512406801</v>
      </c>
      <c r="F9" s="87">
        <v>1</v>
      </c>
    </row>
    <row r="10" ht="30" customHeight="1" spans="1:6">
      <c r="A10" s="93">
        <v>107</v>
      </c>
      <c r="B10" s="94" t="s">
        <v>650</v>
      </c>
      <c r="C10" s="91" t="s">
        <v>1175</v>
      </c>
      <c r="D10" s="94" t="s">
        <v>1183</v>
      </c>
      <c r="E10" s="95">
        <v>785.685512406801</v>
      </c>
      <c r="F10" s="87">
        <v>1</v>
      </c>
    </row>
    <row r="11" ht="30" customHeight="1" spans="1:6">
      <c r="A11" s="93">
        <v>141</v>
      </c>
      <c r="B11" s="91" t="s">
        <v>739</v>
      </c>
      <c r="C11" s="91" t="s">
        <v>1497</v>
      </c>
      <c r="D11" s="94" t="s">
        <v>1506</v>
      </c>
      <c r="E11" s="95">
        <v>765.066950658463</v>
      </c>
      <c r="F11" s="87">
        <v>1</v>
      </c>
    </row>
    <row r="12" ht="30" customHeight="1" spans="1:6">
      <c r="A12" s="93">
        <v>1</v>
      </c>
      <c r="B12" s="94" t="s">
        <v>90</v>
      </c>
      <c r="C12" s="91" t="s">
        <v>710</v>
      </c>
      <c r="D12" s="94" t="s">
        <v>718</v>
      </c>
      <c r="E12" s="95">
        <v>735.253693206874</v>
      </c>
      <c r="F12" s="87">
        <v>1</v>
      </c>
    </row>
    <row r="13" ht="30" customHeight="1" spans="1:6">
      <c r="A13" s="93">
        <v>6</v>
      </c>
      <c r="B13" s="91" t="s">
        <v>141</v>
      </c>
      <c r="C13" s="91" t="s">
        <v>143</v>
      </c>
      <c r="D13" s="94" t="s">
        <v>153</v>
      </c>
      <c r="E13" s="95">
        <v>735.253693206874</v>
      </c>
      <c r="F13" s="87">
        <v>1</v>
      </c>
    </row>
    <row r="14" ht="30" customHeight="1" spans="1:6">
      <c r="A14" s="93">
        <v>89</v>
      </c>
      <c r="B14" s="91" t="s">
        <v>486</v>
      </c>
      <c r="C14" s="91" t="s">
        <v>1050</v>
      </c>
      <c r="D14" s="94" t="s">
        <v>1058</v>
      </c>
      <c r="E14" s="95">
        <v>735.253693206874</v>
      </c>
      <c r="F14" s="87">
        <v>1</v>
      </c>
    </row>
    <row r="15" ht="30" customHeight="1" spans="1:6">
      <c r="A15" s="93">
        <v>97</v>
      </c>
      <c r="B15" s="94" t="s">
        <v>650</v>
      </c>
      <c r="C15" s="91" t="s">
        <v>1087</v>
      </c>
      <c r="D15" s="94" t="s">
        <v>1095</v>
      </c>
      <c r="E15" s="95">
        <v>735.253693206874</v>
      </c>
      <c r="F15" s="87">
        <v>1</v>
      </c>
    </row>
    <row r="16" ht="30" customHeight="1" spans="1:6">
      <c r="A16" s="93">
        <v>149</v>
      </c>
      <c r="B16" s="94" t="s">
        <v>546</v>
      </c>
      <c r="C16" s="91" t="s">
        <v>547</v>
      </c>
      <c r="D16" s="94" t="s">
        <v>555</v>
      </c>
      <c r="E16" s="95">
        <v>735.253693206874</v>
      </c>
      <c r="F16" s="87">
        <v>1</v>
      </c>
    </row>
    <row r="17" ht="30" customHeight="1" spans="1:7">
      <c r="A17" s="98">
        <v>118</v>
      </c>
      <c r="B17" s="99" t="s">
        <v>260</v>
      </c>
      <c r="C17" s="99" t="s">
        <v>2075</v>
      </c>
      <c r="D17" s="100" t="s">
        <v>279</v>
      </c>
      <c r="E17" s="101">
        <f>E39</f>
        <v>647.640053130255</v>
      </c>
      <c r="G17" s="94" t="s">
        <v>2076</v>
      </c>
    </row>
    <row r="18" ht="30" customHeight="1" spans="1:6">
      <c r="A18" s="93">
        <v>4</v>
      </c>
      <c r="B18" s="94" t="s">
        <v>90</v>
      </c>
      <c r="C18" s="91" t="s">
        <v>117</v>
      </c>
      <c r="D18" s="94" t="s">
        <v>125</v>
      </c>
      <c r="E18" s="95">
        <v>647.640053130255</v>
      </c>
      <c r="F18" s="87">
        <v>1</v>
      </c>
    </row>
    <row r="19" ht="30" customHeight="1" spans="1:6">
      <c r="A19" s="93">
        <v>5</v>
      </c>
      <c r="B19" s="94" t="s">
        <v>90</v>
      </c>
      <c r="C19" s="91" t="s">
        <v>128</v>
      </c>
      <c r="D19" s="518" t="s">
        <v>140</v>
      </c>
      <c r="E19" s="95">
        <v>647.640053130255</v>
      </c>
      <c r="F19" s="87">
        <v>1</v>
      </c>
    </row>
    <row r="20" ht="30" customHeight="1" spans="1:6">
      <c r="A20" s="93">
        <v>14</v>
      </c>
      <c r="B20" s="91" t="s">
        <v>141</v>
      </c>
      <c r="C20" s="91" t="s">
        <v>242</v>
      </c>
      <c r="D20" s="94" t="s">
        <v>250</v>
      </c>
      <c r="E20" s="95">
        <v>647.640053130255</v>
      </c>
      <c r="F20" s="87">
        <v>1</v>
      </c>
    </row>
    <row r="21" ht="30" customHeight="1" spans="1:6">
      <c r="A21" s="93">
        <v>15</v>
      </c>
      <c r="B21" s="91" t="s">
        <v>141</v>
      </c>
      <c r="C21" s="91" t="s">
        <v>251</v>
      </c>
      <c r="D21" s="94" t="s">
        <v>259</v>
      </c>
      <c r="E21" s="95">
        <v>647.640053130255</v>
      </c>
      <c r="F21" s="87">
        <v>1</v>
      </c>
    </row>
    <row r="22" ht="30" customHeight="1" spans="1:6">
      <c r="A22" s="93">
        <v>23</v>
      </c>
      <c r="B22" s="91" t="s">
        <v>321</v>
      </c>
      <c r="C22" s="91" t="s">
        <v>1567</v>
      </c>
      <c r="D22" s="94" t="s">
        <v>1575</v>
      </c>
      <c r="E22" s="95">
        <v>647.640053130255</v>
      </c>
      <c r="F22" s="87">
        <v>1</v>
      </c>
    </row>
    <row r="23" ht="30" customHeight="1" spans="1:6">
      <c r="A23" s="93">
        <v>24</v>
      </c>
      <c r="B23" s="91" t="s">
        <v>321</v>
      </c>
      <c r="C23" s="91" t="s">
        <v>353</v>
      </c>
      <c r="D23" s="94" t="s">
        <v>363</v>
      </c>
      <c r="E23" s="95">
        <v>647.640053130255</v>
      </c>
      <c r="F23" s="87">
        <v>1</v>
      </c>
    </row>
    <row r="24" ht="30" customHeight="1" spans="1:6">
      <c r="A24" s="93">
        <v>26</v>
      </c>
      <c r="B24" s="91" t="s">
        <v>321</v>
      </c>
      <c r="C24" s="91" t="s">
        <v>375</v>
      </c>
      <c r="D24" s="94" t="s">
        <v>382</v>
      </c>
      <c r="E24" s="95">
        <v>647.640053130255</v>
      </c>
      <c r="F24" s="87">
        <v>1</v>
      </c>
    </row>
    <row r="25" ht="30" customHeight="1" spans="1:6">
      <c r="A25" s="93">
        <v>29</v>
      </c>
      <c r="B25" s="91" t="s">
        <v>422</v>
      </c>
      <c r="C25" s="91" t="s">
        <v>953</v>
      </c>
      <c r="D25" s="94" t="s">
        <v>961</v>
      </c>
      <c r="E25" s="95">
        <v>647.640053130255</v>
      </c>
      <c r="F25" s="87">
        <v>1</v>
      </c>
    </row>
    <row r="26" ht="30" customHeight="1" spans="1:6">
      <c r="A26" s="93">
        <v>30</v>
      </c>
      <c r="B26" s="91" t="s">
        <v>422</v>
      </c>
      <c r="C26" s="91" t="s">
        <v>1000</v>
      </c>
      <c r="D26" s="94" t="s">
        <v>1008</v>
      </c>
      <c r="E26" s="95">
        <v>647.640053130255</v>
      </c>
      <c r="F26" s="87">
        <v>1</v>
      </c>
    </row>
    <row r="27" ht="30" customHeight="1" spans="1:6">
      <c r="A27" s="93">
        <v>31</v>
      </c>
      <c r="B27" s="91" t="s">
        <v>422</v>
      </c>
      <c r="C27" s="91" t="s">
        <v>423</v>
      </c>
      <c r="D27" s="94" t="s">
        <v>431</v>
      </c>
      <c r="E27" s="95">
        <v>647.640053130255</v>
      </c>
      <c r="F27" s="87">
        <v>1</v>
      </c>
    </row>
    <row r="28" ht="30" customHeight="1" spans="1:6">
      <c r="A28" s="93">
        <v>33</v>
      </c>
      <c r="B28" s="91" t="s">
        <v>422</v>
      </c>
      <c r="C28" s="91" t="s">
        <v>441</v>
      </c>
      <c r="D28" s="94" t="s">
        <v>449</v>
      </c>
      <c r="E28" s="95">
        <v>647.640053130255</v>
      </c>
      <c r="F28" s="87">
        <v>1</v>
      </c>
    </row>
    <row r="29" ht="30" customHeight="1" spans="1:6">
      <c r="A29" s="93">
        <v>35</v>
      </c>
      <c r="B29" s="91" t="s">
        <v>422</v>
      </c>
      <c r="C29" s="91" t="s">
        <v>459</v>
      </c>
      <c r="D29" s="94" t="s">
        <v>467</v>
      </c>
      <c r="E29" s="95">
        <v>647.640053130255</v>
      </c>
      <c r="F29" s="87">
        <v>1</v>
      </c>
    </row>
    <row r="30" ht="30" customHeight="1" spans="1:6">
      <c r="A30" s="93">
        <v>36</v>
      </c>
      <c r="B30" s="91" t="s">
        <v>422</v>
      </c>
      <c r="C30" s="91" t="s">
        <v>468</v>
      </c>
      <c r="D30" s="94" t="s">
        <v>476</v>
      </c>
      <c r="E30" s="95">
        <v>647.640053130255</v>
      </c>
      <c r="F30" s="87">
        <v>1</v>
      </c>
    </row>
    <row r="31" ht="30" customHeight="1" spans="1:6">
      <c r="A31" s="93">
        <v>37</v>
      </c>
      <c r="B31" s="91" t="s">
        <v>422</v>
      </c>
      <c r="C31" s="91" t="s">
        <v>477</v>
      </c>
      <c r="D31" s="94" t="s">
        <v>485</v>
      </c>
      <c r="E31" s="95">
        <v>647.640053130255</v>
      </c>
      <c r="F31" s="87">
        <v>1</v>
      </c>
    </row>
    <row r="32" ht="30" customHeight="1" spans="1:6">
      <c r="A32" s="93">
        <v>38</v>
      </c>
      <c r="B32" s="91" t="s">
        <v>422</v>
      </c>
      <c r="C32" s="91" t="s">
        <v>1441</v>
      </c>
      <c r="D32" s="94" t="s">
        <v>1449</v>
      </c>
      <c r="E32" s="95">
        <v>647.640053130255</v>
      </c>
      <c r="F32" s="87">
        <v>1</v>
      </c>
    </row>
    <row r="33" ht="30" customHeight="1" spans="1:6">
      <c r="A33" s="93">
        <v>39</v>
      </c>
      <c r="B33" s="91" t="s">
        <v>497</v>
      </c>
      <c r="C33" s="91" t="s">
        <v>570</v>
      </c>
      <c r="D33" s="519" t="s">
        <v>578</v>
      </c>
      <c r="E33" s="95">
        <v>647.640053130255</v>
      </c>
      <c r="F33" s="87">
        <v>1</v>
      </c>
    </row>
    <row r="34" ht="30" customHeight="1" spans="1:6">
      <c r="A34" s="93">
        <v>42</v>
      </c>
      <c r="B34" s="91" t="s">
        <v>497</v>
      </c>
      <c r="C34" s="91" t="s">
        <v>527</v>
      </c>
      <c r="D34" s="91" t="s">
        <v>535</v>
      </c>
      <c r="E34" s="95">
        <v>647.640053130255</v>
      </c>
      <c r="F34" s="87">
        <v>1</v>
      </c>
    </row>
    <row r="35" ht="30" customHeight="1" spans="1:6">
      <c r="A35" s="93">
        <v>43</v>
      </c>
      <c r="B35" s="91" t="s">
        <v>497</v>
      </c>
      <c r="C35" s="91" t="s">
        <v>536</v>
      </c>
      <c r="D35" s="102" t="s">
        <v>545</v>
      </c>
      <c r="E35" s="95">
        <v>647.640053130255</v>
      </c>
      <c r="F35" s="87">
        <v>1</v>
      </c>
    </row>
    <row r="36" ht="30" customHeight="1" spans="1:6">
      <c r="A36" s="93">
        <v>46</v>
      </c>
      <c r="B36" s="91" t="s">
        <v>497</v>
      </c>
      <c r="C36" s="91" t="s">
        <v>498</v>
      </c>
      <c r="D36" s="91" t="s">
        <v>506</v>
      </c>
      <c r="E36" s="95">
        <v>647.640053130255</v>
      </c>
      <c r="F36" s="87">
        <v>1</v>
      </c>
    </row>
    <row r="37" ht="30" customHeight="1" spans="1:6">
      <c r="A37" s="93">
        <v>51</v>
      </c>
      <c r="B37" s="91" t="s">
        <v>72</v>
      </c>
      <c r="C37" s="91" t="s">
        <v>617</v>
      </c>
      <c r="D37" s="94" t="s">
        <v>627</v>
      </c>
      <c r="E37" s="95">
        <v>647.640053130255</v>
      </c>
      <c r="F37" s="87">
        <v>1</v>
      </c>
    </row>
    <row r="38" ht="30" customHeight="1" spans="1:6">
      <c r="A38" s="93">
        <v>57</v>
      </c>
      <c r="B38" s="91" t="s">
        <v>72</v>
      </c>
      <c r="C38" s="91" t="s">
        <v>681</v>
      </c>
      <c r="D38" s="94" t="s">
        <v>690</v>
      </c>
      <c r="E38" s="95">
        <v>647.640053130255</v>
      </c>
      <c r="F38" s="87">
        <v>1</v>
      </c>
    </row>
    <row r="39" ht="30" customHeight="1" spans="1:6">
      <c r="A39" s="93">
        <v>61</v>
      </c>
      <c r="B39" s="91" t="s">
        <v>751</v>
      </c>
      <c r="C39" s="91" t="s">
        <v>1470</v>
      </c>
      <c r="D39" s="94" t="s">
        <v>1478</v>
      </c>
      <c r="E39" s="95">
        <v>647.640053130255</v>
      </c>
      <c r="F39" s="87">
        <v>1</v>
      </c>
    </row>
    <row r="40" ht="30" customHeight="1" spans="1:6">
      <c r="A40" s="93">
        <v>62</v>
      </c>
      <c r="B40" s="91" t="s">
        <v>751</v>
      </c>
      <c r="C40" s="91" t="s">
        <v>752</v>
      </c>
      <c r="D40" s="94" t="s">
        <v>763</v>
      </c>
      <c r="E40" s="95">
        <v>647.640053130255</v>
      </c>
      <c r="F40" s="87">
        <v>1</v>
      </c>
    </row>
    <row r="41" ht="30" customHeight="1" spans="1:6">
      <c r="A41" s="93">
        <v>63</v>
      </c>
      <c r="B41" s="91" t="s">
        <v>751</v>
      </c>
      <c r="C41" s="91" t="s">
        <v>1594</v>
      </c>
      <c r="D41" s="94" t="s">
        <v>1602</v>
      </c>
      <c r="E41" s="95">
        <v>647.640053130255</v>
      </c>
      <c r="F41" s="87">
        <v>1</v>
      </c>
    </row>
    <row r="42" ht="30" customHeight="1" spans="1:6">
      <c r="A42" s="93">
        <v>66</v>
      </c>
      <c r="B42" s="91" t="s">
        <v>751</v>
      </c>
      <c r="C42" s="91" t="s">
        <v>775</v>
      </c>
      <c r="D42" s="94" t="s">
        <v>784</v>
      </c>
      <c r="E42" s="95">
        <v>647.640053130255</v>
      </c>
      <c r="F42" s="87">
        <v>1</v>
      </c>
    </row>
    <row r="43" ht="30" customHeight="1" spans="1:6">
      <c r="A43" s="93">
        <v>67</v>
      </c>
      <c r="B43" s="91" t="s">
        <v>751</v>
      </c>
      <c r="C43" s="91" t="s">
        <v>786</v>
      </c>
      <c r="D43" s="94" t="s">
        <v>797</v>
      </c>
      <c r="E43" s="95">
        <v>647.640053130255</v>
      </c>
      <c r="F43" s="87">
        <v>1</v>
      </c>
    </row>
    <row r="44" ht="30" customHeight="1" spans="1:6">
      <c r="A44" s="93">
        <v>68</v>
      </c>
      <c r="B44" s="91" t="s">
        <v>751</v>
      </c>
      <c r="C44" s="91" t="s">
        <v>798</v>
      </c>
      <c r="D44" s="94" t="s">
        <v>806</v>
      </c>
      <c r="E44" s="95">
        <v>647.640053130255</v>
      </c>
      <c r="F44" s="87">
        <v>1</v>
      </c>
    </row>
    <row r="45" ht="30" customHeight="1" spans="1:6">
      <c r="A45" s="93">
        <v>69</v>
      </c>
      <c r="B45" s="91" t="s">
        <v>751</v>
      </c>
      <c r="C45" s="91" t="s">
        <v>808</v>
      </c>
      <c r="D45" s="94" t="s">
        <v>817</v>
      </c>
      <c r="E45" s="95">
        <v>647.640053130255</v>
      </c>
      <c r="F45" s="87">
        <v>1</v>
      </c>
    </row>
    <row r="46" ht="30" customHeight="1" spans="1:6">
      <c r="A46" s="93">
        <v>70</v>
      </c>
      <c r="B46" s="91" t="s">
        <v>751</v>
      </c>
      <c r="C46" s="91" t="s">
        <v>818</v>
      </c>
      <c r="D46" s="94" t="s">
        <v>827</v>
      </c>
      <c r="E46" s="95">
        <v>647.640053130255</v>
      </c>
      <c r="F46" s="87">
        <v>1</v>
      </c>
    </row>
    <row r="47" ht="30" customHeight="1" spans="1:6">
      <c r="A47" s="93">
        <v>73</v>
      </c>
      <c r="B47" s="91" t="s">
        <v>838</v>
      </c>
      <c r="C47" s="91" t="s">
        <v>1030</v>
      </c>
      <c r="D47" s="91" t="s">
        <v>1040</v>
      </c>
      <c r="E47" s="95">
        <v>647.640053130255</v>
      </c>
      <c r="F47" s="87">
        <v>1</v>
      </c>
    </row>
    <row r="48" ht="30" customHeight="1" spans="1:6">
      <c r="A48" s="93">
        <v>76</v>
      </c>
      <c r="B48" s="91" t="s">
        <v>838</v>
      </c>
      <c r="C48" s="102" t="s">
        <v>882</v>
      </c>
      <c r="D48" s="102" t="s">
        <v>892</v>
      </c>
      <c r="E48" s="95">
        <v>647.640053130255</v>
      </c>
      <c r="F48" s="87">
        <v>1</v>
      </c>
    </row>
    <row r="49" ht="30" customHeight="1" spans="1:6">
      <c r="A49" s="93">
        <v>77</v>
      </c>
      <c r="B49" s="91" t="s">
        <v>838</v>
      </c>
      <c r="C49" s="91" t="s">
        <v>893</v>
      </c>
      <c r="D49" s="91" t="s">
        <v>903</v>
      </c>
      <c r="E49" s="95">
        <v>647.640053130255</v>
      </c>
      <c r="F49" s="87">
        <v>1</v>
      </c>
    </row>
    <row r="50" ht="30" customHeight="1" spans="1:6">
      <c r="A50" s="93">
        <v>78</v>
      </c>
      <c r="B50" s="91" t="s">
        <v>838</v>
      </c>
      <c r="C50" s="91" t="s">
        <v>904</v>
      </c>
      <c r="D50" s="91" t="s">
        <v>913</v>
      </c>
      <c r="E50" s="95">
        <v>647.640053130255</v>
      </c>
      <c r="F50" s="87">
        <v>1</v>
      </c>
    </row>
    <row r="51" ht="30" customHeight="1" spans="1:6">
      <c r="A51" s="93">
        <v>82</v>
      </c>
      <c r="B51" s="94" t="s">
        <v>191</v>
      </c>
      <c r="C51" s="91" t="s">
        <v>944</v>
      </c>
      <c r="D51" s="94" t="s">
        <v>952</v>
      </c>
      <c r="E51" s="95">
        <v>647.640053130255</v>
      </c>
      <c r="F51" s="87">
        <v>1</v>
      </c>
    </row>
    <row r="52" ht="30" customHeight="1" spans="1:6">
      <c r="A52" s="93">
        <v>84</v>
      </c>
      <c r="B52" s="94" t="s">
        <v>191</v>
      </c>
      <c r="C52" s="91" t="s">
        <v>193</v>
      </c>
      <c r="D52" s="94" t="s">
        <v>203</v>
      </c>
      <c r="E52" s="95">
        <v>647.640053130255</v>
      </c>
      <c r="F52" s="87">
        <v>1</v>
      </c>
    </row>
    <row r="53" ht="30" customHeight="1" spans="1:6">
      <c r="A53" s="93">
        <v>85</v>
      </c>
      <c r="B53" s="94" t="s">
        <v>191</v>
      </c>
      <c r="C53" s="91" t="s">
        <v>972</v>
      </c>
      <c r="D53" s="94" t="s">
        <v>981</v>
      </c>
      <c r="E53" s="95">
        <v>647.640053130255</v>
      </c>
      <c r="F53" s="87">
        <v>1</v>
      </c>
    </row>
    <row r="54" ht="30" customHeight="1" spans="1:6">
      <c r="A54" s="93">
        <v>86</v>
      </c>
      <c r="B54" s="94" t="s">
        <v>191</v>
      </c>
      <c r="C54" s="91" t="s">
        <v>982</v>
      </c>
      <c r="D54" s="94" t="s">
        <v>990</v>
      </c>
      <c r="E54" s="95">
        <v>647.640053130255</v>
      </c>
      <c r="F54" s="87">
        <v>1</v>
      </c>
    </row>
    <row r="55" ht="30" customHeight="1" spans="1:6">
      <c r="A55" s="93">
        <v>91</v>
      </c>
      <c r="B55" s="91" t="s">
        <v>486</v>
      </c>
      <c r="C55" s="91" t="s">
        <v>1068</v>
      </c>
      <c r="D55" s="94" t="s">
        <v>1076</v>
      </c>
      <c r="E55" s="95">
        <v>647.640053130255</v>
      </c>
      <c r="F55" s="87">
        <v>1</v>
      </c>
    </row>
    <row r="56" ht="30" customHeight="1" spans="1:6">
      <c r="A56" s="93">
        <v>92</v>
      </c>
      <c r="B56" s="91" t="s">
        <v>486</v>
      </c>
      <c r="C56" s="91" t="s">
        <v>1460</v>
      </c>
      <c r="D56" s="94" t="s">
        <v>1469</v>
      </c>
      <c r="E56" s="95">
        <v>647.640053130255</v>
      </c>
      <c r="F56" s="87">
        <v>1</v>
      </c>
    </row>
    <row r="57" ht="30" customHeight="1" spans="1:6">
      <c r="A57" s="93">
        <v>93</v>
      </c>
      <c r="B57" s="91" t="s">
        <v>486</v>
      </c>
      <c r="C57" s="91" t="s">
        <v>1077</v>
      </c>
      <c r="D57" s="94" t="s">
        <v>1086</v>
      </c>
      <c r="E57" s="95">
        <v>647.640053130255</v>
      </c>
      <c r="F57" s="87">
        <v>1</v>
      </c>
    </row>
    <row r="58" ht="30" customHeight="1" spans="1:6">
      <c r="A58" s="93">
        <v>98</v>
      </c>
      <c r="B58" s="94" t="s">
        <v>650</v>
      </c>
      <c r="C58" s="91" t="s">
        <v>1146</v>
      </c>
      <c r="D58" s="94" t="s">
        <v>1155</v>
      </c>
      <c r="E58" s="95">
        <v>647.640053130255</v>
      </c>
      <c r="F58" s="87">
        <v>1</v>
      </c>
    </row>
    <row r="59" ht="30" customHeight="1" spans="1:6">
      <c r="A59" s="93">
        <v>101</v>
      </c>
      <c r="B59" s="94" t="s">
        <v>650</v>
      </c>
      <c r="C59" s="91" t="s">
        <v>1119</v>
      </c>
      <c r="D59" s="94" t="s">
        <v>1127</v>
      </c>
      <c r="E59" s="95">
        <v>647.640053130255</v>
      </c>
      <c r="F59" s="87">
        <v>1</v>
      </c>
    </row>
    <row r="60" ht="30" customHeight="1" spans="1:6">
      <c r="A60" s="93">
        <v>103</v>
      </c>
      <c r="B60" s="94" t="s">
        <v>650</v>
      </c>
      <c r="C60" s="91" t="s">
        <v>1137</v>
      </c>
      <c r="D60" s="94" t="s">
        <v>1145</v>
      </c>
      <c r="E60" s="95">
        <v>647.640053130255</v>
      </c>
      <c r="F60" s="87">
        <v>1</v>
      </c>
    </row>
    <row r="61" ht="30" customHeight="1" spans="1:6">
      <c r="A61" s="93">
        <v>106</v>
      </c>
      <c r="B61" s="94" t="s">
        <v>650</v>
      </c>
      <c r="C61" s="91" t="s">
        <v>1166</v>
      </c>
      <c r="D61" s="94" t="s">
        <v>1174</v>
      </c>
      <c r="E61" s="95">
        <v>647.640053130255</v>
      </c>
      <c r="F61" s="87">
        <v>1</v>
      </c>
    </row>
    <row r="62" ht="30" customHeight="1" spans="1:6">
      <c r="A62" s="93">
        <v>108</v>
      </c>
      <c r="B62" s="94" t="s">
        <v>650</v>
      </c>
      <c r="C62" s="91" t="s">
        <v>1184</v>
      </c>
      <c r="D62" s="94" t="s">
        <v>1192</v>
      </c>
      <c r="E62" s="95">
        <v>647.640053130255</v>
      </c>
      <c r="F62" s="87">
        <v>1</v>
      </c>
    </row>
    <row r="63" ht="30" customHeight="1" spans="1:6">
      <c r="A63" s="93">
        <v>113</v>
      </c>
      <c r="B63" s="91" t="s">
        <v>650</v>
      </c>
      <c r="C63" s="91" t="s">
        <v>1230</v>
      </c>
      <c r="D63" s="94" t="s">
        <v>1238</v>
      </c>
      <c r="E63" s="95">
        <v>647.640053130255</v>
      </c>
      <c r="F63" s="87">
        <v>1</v>
      </c>
    </row>
    <row r="64" ht="30" customHeight="1" spans="1:6">
      <c r="A64" s="93">
        <v>114</v>
      </c>
      <c r="B64" s="91" t="s">
        <v>650</v>
      </c>
      <c r="C64" s="91" t="s">
        <v>1239</v>
      </c>
      <c r="D64" s="94" t="s">
        <v>1247</v>
      </c>
      <c r="E64" s="95">
        <v>647.640053130255</v>
      </c>
      <c r="F64" s="87">
        <v>1</v>
      </c>
    </row>
    <row r="65" ht="30" customHeight="1" spans="1:6">
      <c r="A65" s="93">
        <v>115</v>
      </c>
      <c r="B65" s="91" t="s">
        <v>260</v>
      </c>
      <c r="C65" s="91" t="s">
        <v>1248</v>
      </c>
      <c r="D65" s="94" t="s">
        <v>1256</v>
      </c>
      <c r="E65" s="95">
        <v>647.640053130255</v>
      </c>
      <c r="F65" s="87">
        <v>1</v>
      </c>
    </row>
    <row r="66" ht="30" customHeight="1" spans="1:6">
      <c r="A66" s="93">
        <v>116</v>
      </c>
      <c r="B66" s="91" t="s">
        <v>260</v>
      </c>
      <c r="C66" s="91" t="s">
        <v>261</v>
      </c>
      <c r="D66" s="94" t="s">
        <v>271</v>
      </c>
      <c r="E66" s="95">
        <v>647.640053130255</v>
      </c>
      <c r="F66" s="87">
        <v>1</v>
      </c>
    </row>
    <row r="67" ht="30" customHeight="1" spans="1:6">
      <c r="A67" s="93">
        <v>117</v>
      </c>
      <c r="B67" s="91" t="s">
        <v>260</v>
      </c>
      <c r="C67" s="91" t="s">
        <v>1266</v>
      </c>
      <c r="D67" s="94" t="s">
        <v>1276</v>
      </c>
      <c r="E67" s="95">
        <v>647.640053130255</v>
      </c>
      <c r="F67" s="87">
        <v>1</v>
      </c>
    </row>
    <row r="68" ht="30" customHeight="1" spans="1:6">
      <c r="A68" s="93">
        <v>120</v>
      </c>
      <c r="B68" s="91" t="s">
        <v>260</v>
      </c>
      <c r="C68" s="91" t="s">
        <v>345</v>
      </c>
      <c r="D68" s="94" t="s">
        <v>352</v>
      </c>
      <c r="E68" s="95">
        <v>647.640053130255</v>
      </c>
      <c r="F68" s="87">
        <v>1</v>
      </c>
    </row>
    <row r="69" ht="30" customHeight="1" spans="1:6">
      <c r="A69" s="93">
        <v>122</v>
      </c>
      <c r="B69" s="91" t="s">
        <v>260</v>
      </c>
      <c r="C69" s="91" t="s">
        <v>1317</v>
      </c>
      <c r="D69" s="94" t="s">
        <v>1325</v>
      </c>
      <c r="E69" s="95">
        <v>647.640053130255</v>
      </c>
      <c r="F69" s="87">
        <v>1</v>
      </c>
    </row>
    <row r="70" ht="30" customHeight="1" spans="1:6">
      <c r="A70" s="93">
        <v>124</v>
      </c>
      <c r="B70" s="91" t="s">
        <v>260</v>
      </c>
      <c r="C70" s="91" t="s">
        <v>1335</v>
      </c>
      <c r="D70" s="94" t="s">
        <v>1346</v>
      </c>
      <c r="E70" s="95">
        <v>647.640053130255</v>
      </c>
      <c r="F70" s="87">
        <v>1</v>
      </c>
    </row>
    <row r="71" ht="30" customHeight="1" spans="1:6">
      <c r="A71" s="93">
        <v>128</v>
      </c>
      <c r="B71" s="91" t="s">
        <v>404</v>
      </c>
      <c r="C71" s="91" t="s">
        <v>405</v>
      </c>
      <c r="D71" s="94" t="s">
        <v>412</v>
      </c>
      <c r="E71" s="95">
        <v>647.640053130255</v>
      </c>
      <c r="F71" s="87">
        <v>1</v>
      </c>
    </row>
    <row r="72" ht="30" customHeight="1" spans="1:6">
      <c r="A72" s="93">
        <v>130</v>
      </c>
      <c r="B72" s="91" t="s">
        <v>404</v>
      </c>
      <c r="C72" s="91" t="s">
        <v>1394</v>
      </c>
      <c r="D72" s="94" t="s">
        <v>1403</v>
      </c>
      <c r="E72" s="95">
        <v>647.640053130255</v>
      </c>
      <c r="F72" s="87">
        <v>1</v>
      </c>
    </row>
    <row r="73" ht="30" customHeight="1" spans="1:6">
      <c r="A73" s="93">
        <v>133</v>
      </c>
      <c r="B73" s="91" t="s">
        <v>404</v>
      </c>
      <c r="C73" s="91" t="s">
        <v>413</v>
      </c>
      <c r="D73" s="94" t="s">
        <v>421</v>
      </c>
      <c r="E73" s="95">
        <v>647.640053130255</v>
      </c>
      <c r="F73" s="87">
        <v>1</v>
      </c>
    </row>
    <row r="74" ht="30" customHeight="1" spans="1:6">
      <c r="A74" s="93">
        <v>134</v>
      </c>
      <c r="B74" s="91" t="s">
        <v>404</v>
      </c>
      <c r="C74" s="91" t="s">
        <v>1431</v>
      </c>
      <c r="D74" s="94" t="s">
        <v>1440</v>
      </c>
      <c r="E74" s="95">
        <v>647.640053130255</v>
      </c>
      <c r="F74" s="87">
        <v>1</v>
      </c>
    </row>
    <row r="75" ht="30" customHeight="1" spans="1:6">
      <c r="A75" s="93">
        <v>136</v>
      </c>
      <c r="B75" s="91" t="s">
        <v>404</v>
      </c>
      <c r="C75" s="91" t="s">
        <v>1450</v>
      </c>
      <c r="D75" s="94" t="s">
        <v>1459</v>
      </c>
      <c r="E75" s="95">
        <v>647.640053130255</v>
      </c>
      <c r="F75" s="87">
        <v>1</v>
      </c>
    </row>
    <row r="76" ht="30" customHeight="1" spans="1:6">
      <c r="A76" s="93">
        <v>137</v>
      </c>
      <c r="B76" s="91" t="s">
        <v>404</v>
      </c>
      <c r="C76" s="91" t="s">
        <v>1733</v>
      </c>
      <c r="D76" s="94" t="s">
        <v>1742</v>
      </c>
      <c r="E76" s="95">
        <v>647.640053130255</v>
      </c>
      <c r="F76" s="87">
        <v>1</v>
      </c>
    </row>
    <row r="77" ht="30" customHeight="1" spans="1:6">
      <c r="A77" s="93">
        <v>138</v>
      </c>
      <c r="B77" s="91" t="s">
        <v>404</v>
      </c>
      <c r="C77" s="91" t="s">
        <v>719</v>
      </c>
      <c r="D77" s="94" t="s">
        <v>728</v>
      </c>
      <c r="E77" s="95">
        <v>647.640053130255</v>
      </c>
      <c r="F77" s="87">
        <v>1</v>
      </c>
    </row>
    <row r="78" ht="30" customHeight="1" spans="1:6">
      <c r="A78" s="93">
        <v>139</v>
      </c>
      <c r="B78" s="91" t="s">
        <v>739</v>
      </c>
      <c r="C78" s="91" t="s">
        <v>1479</v>
      </c>
      <c r="D78" s="94" t="s">
        <v>1487</v>
      </c>
      <c r="E78" s="95">
        <v>647.640053130255</v>
      </c>
      <c r="F78" s="87">
        <v>1</v>
      </c>
    </row>
    <row r="79" ht="30" customHeight="1" spans="1:6">
      <c r="A79" s="93">
        <v>143</v>
      </c>
      <c r="B79" s="91" t="s">
        <v>739</v>
      </c>
      <c r="C79" s="91" t="s">
        <v>1519</v>
      </c>
      <c r="D79" s="94" t="s">
        <v>1528</v>
      </c>
      <c r="E79" s="95">
        <v>647.640053130255</v>
      </c>
      <c r="F79" s="87">
        <v>1</v>
      </c>
    </row>
    <row r="80" ht="30" customHeight="1" spans="1:6">
      <c r="A80" s="93">
        <v>144</v>
      </c>
      <c r="B80" s="91" t="s">
        <v>739</v>
      </c>
      <c r="C80" s="91" t="s">
        <v>1529</v>
      </c>
      <c r="D80" s="94" t="s">
        <v>1537</v>
      </c>
      <c r="E80" s="95">
        <v>647.640053130255</v>
      </c>
      <c r="F80" s="87">
        <v>1</v>
      </c>
    </row>
    <row r="81" ht="30" customHeight="1" spans="1:6">
      <c r="A81" s="93">
        <v>146</v>
      </c>
      <c r="B81" s="91" t="s">
        <v>739</v>
      </c>
      <c r="C81" s="91" t="s">
        <v>1546</v>
      </c>
      <c r="D81" s="94" t="s">
        <v>1554</v>
      </c>
      <c r="E81" s="95">
        <v>647.640053130255</v>
      </c>
      <c r="F81" s="87">
        <v>1</v>
      </c>
    </row>
    <row r="82" ht="30" customHeight="1" spans="1:6">
      <c r="A82" s="93">
        <v>150</v>
      </c>
      <c r="B82" s="94" t="s">
        <v>546</v>
      </c>
      <c r="C82" s="91" t="s">
        <v>1585</v>
      </c>
      <c r="D82" s="94" t="s">
        <v>1593</v>
      </c>
      <c r="E82" s="95">
        <v>647.640053130255</v>
      </c>
      <c r="F82" s="87">
        <v>1</v>
      </c>
    </row>
    <row r="83" ht="30" customHeight="1" spans="1:6">
      <c r="A83" s="93">
        <v>153</v>
      </c>
      <c r="B83" s="94" t="s">
        <v>546</v>
      </c>
      <c r="C83" s="104" t="s">
        <v>1612</v>
      </c>
      <c r="D83" s="94" t="s">
        <v>1619</v>
      </c>
      <c r="E83" s="95">
        <v>647.640053130255</v>
      </c>
      <c r="F83" s="87">
        <v>1</v>
      </c>
    </row>
    <row r="84" ht="30" customHeight="1" spans="1:6">
      <c r="A84" s="93">
        <v>155</v>
      </c>
      <c r="B84" s="94" t="s">
        <v>546</v>
      </c>
      <c r="C84" s="91" t="s">
        <v>1041</v>
      </c>
      <c r="D84" s="94" t="s">
        <v>1049</v>
      </c>
      <c r="E84" s="95">
        <v>647.640053130255</v>
      </c>
      <c r="F84" s="87">
        <v>1</v>
      </c>
    </row>
    <row r="85" ht="30" customHeight="1" spans="1:6">
      <c r="A85" s="93">
        <v>156</v>
      </c>
      <c r="B85" s="94" t="s">
        <v>546</v>
      </c>
      <c r="C85" s="91" t="s">
        <v>1639</v>
      </c>
      <c r="D85" s="94" t="s">
        <v>1648</v>
      </c>
      <c r="E85" s="95">
        <v>647.640053130255</v>
      </c>
      <c r="F85" s="87">
        <v>1</v>
      </c>
    </row>
    <row r="86" ht="30" customHeight="1" spans="1:6">
      <c r="A86" s="93">
        <v>157</v>
      </c>
      <c r="B86" s="94" t="s">
        <v>546</v>
      </c>
      <c r="C86" s="104" t="s">
        <v>1650</v>
      </c>
      <c r="D86" s="94" t="s">
        <v>1658</v>
      </c>
      <c r="E86" s="95">
        <v>647.640053130255</v>
      </c>
      <c r="F86" s="87">
        <v>1</v>
      </c>
    </row>
    <row r="87" ht="30" customHeight="1" spans="1:6">
      <c r="A87" s="93">
        <v>158</v>
      </c>
      <c r="B87" s="94" t="s">
        <v>546</v>
      </c>
      <c r="C87" s="91" t="s">
        <v>1659</v>
      </c>
      <c r="D87" s="94" t="s">
        <v>1668</v>
      </c>
      <c r="E87" s="95">
        <v>647.640053130255</v>
      </c>
      <c r="F87" s="87">
        <v>1</v>
      </c>
    </row>
    <row r="88" ht="30" customHeight="1" spans="1:6">
      <c r="A88" s="93">
        <v>159</v>
      </c>
      <c r="B88" s="94" t="s">
        <v>546</v>
      </c>
      <c r="C88" s="91" t="s">
        <v>1669</v>
      </c>
      <c r="D88" s="94" t="s">
        <v>1679</v>
      </c>
      <c r="E88" s="95">
        <v>647.640053130255</v>
      </c>
      <c r="F88" s="87">
        <v>1</v>
      </c>
    </row>
    <row r="89" ht="30" customHeight="1" spans="1:6">
      <c r="A89" s="93">
        <v>164</v>
      </c>
      <c r="B89" s="91" t="s">
        <v>1629</v>
      </c>
      <c r="C89" s="91" t="s">
        <v>1630</v>
      </c>
      <c r="D89" s="94" t="s">
        <v>1638</v>
      </c>
      <c r="E89" s="95">
        <v>647.640053130255</v>
      </c>
      <c r="F89" s="87">
        <v>1</v>
      </c>
    </row>
    <row r="90" ht="30" customHeight="1" spans="1:6">
      <c r="A90" s="93">
        <v>2</v>
      </c>
      <c r="B90" s="94" t="s">
        <v>90</v>
      </c>
      <c r="C90" s="91" t="s">
        <v>91</v>
      </c>
      <c r="D90" s="94" t="s">
        <v>100</v>
      </c>
      <c r="E90" s="95">
        <v>647.6400531</v>
      </c>
      <c r="F90" s="87">
        <v>1</v>
      </c>
    </row>
    <row r="91" ht="30" customHeight="1" spans="1:6">
      <c r="A91" s="93">
        <v>3</v>
      </c>
      <c r="B91" s="94" t="s">
        <v>90</v>
      </c>
      <c r="C91" s="91" t="s">
        <v>102</v>
      </c>
      <c r="D91" s="94" t="s">
        <v>115</v>
      </c>
      <c r="E91" s="95">
        <v>647.6400531</v>
      </c>
      <c r="F91" s="87">
        <v>1</v>
      </c>
    </row>
    <row r="92" ht="30" customHeight="1" spans="1:6">
      <c r="A92" s="93">
        <v>7</v>
      </c>
      <c r="B92" s="91" t="s">
        <v>141</v>
      </c>
      <c r="C92" s="91" t="s">
        <v>1257</v>
      </c>
      <c r="D92" s="94" t="s">
        <v>1265</v>
      </c>
      <c r="E92" s="95">
        <v>647.6400531</v>
      </c>
      <c r="F92" s="87">
        <v>1</v>
      </c>
    </row>
    <row r="93" ht="30" customHeight="1" spans="1:6">
      <c r="A93" s="93">
        <v>8</v>
      </c>
      <c r="B93" s="91" t="s">
        <v>141</v>
      </c>
      <c r="C93" s="91" t="s">
        <v>171</v>
      </c>
      <c r="D93" s="94" t="s">
        <v>180</v>
      </c>
      <c r="E93" s="95">
        <v>647.6400531</v>
      </c>
      <c r="F93" s="87">
        <v>1</v>
      </c>
    </row>
    <row r="94" ht="30" customHeight="1" spans="1:6">
      <c r="A94" s="93">
        <v>10</v>
      </c>
      <c r="B94" s="91" t="s">
        <v>141</v>
      </c>
      <c r="C94" s="91" t="s">
        <v>962</v>
      </c>
      <c r="D94" s="94" t="s">
        <v>971</v>
      </c>
      <c r="E94" s="95">
        <v>647.6400531</v>
      </c>
      <c r="F94" s="87">
        <v>1</v>
      </c>
    </row>
    <row r="95" ht="30" customHeight="1" spans="1:6">
      <c r="A95" s="93">
        <v>11</v>
      </c>
      <c r="B95" s="91" t="s">
        <v>141</v>
      </c>
      <c r="C95" s="91" t="s">
        <v>205</v>
      </c>
      <c r="D95" s="94" t="s">
        <v>214</v>
      </c>
      <c r="E95" s="95">
        <v>647.6400531</v>
      </c>
      <c r="F95" s="87">
        <v>1</v>
      </c>
    </row>
    <row r="96" ht="30" customHeight="1" spans="1:6">
      <c r="A96" s="93">
        <v>13</v>
      </c>
      <c r="B96" s="91" t="s">
        <v>141</v>
      </c>
      <c r="C96" s="91" t="s">
        <v>230</v>
      </c>
      <c r="D96" s="94" t="s">
        <v>241</v>
      </c>
      <c r="E96" s="95">
        <v>647.6400531</v>
      </c>
      <c r="F96" s="87">
        <v>1</v>
      </c>
    </row>
    <row r="97" ht="30" customHeight="1" spans="1:6">
      <c r="A97" s="93">
        <v>16</v>
      </c>
      <c r="B97" s="91" t="s">
        <v>141</v>
      </c>
      <c r="C97" s="91" t="s">
        <v>1277</v>
      </c>
      <c r="D97" s="94" t="s">
        <v>1285</v>
      </c>
      <c r="E97" s="95">
        <v>647.6400531</v>
      </c>
      <c r="F97" s="87">
        <v>1</v>
      </c>
    </row>
    <row r="98" ht="30" customHeight="1" spans="1:6">
      <c r="A98" s="93">
        <v>17</v>
      </c>
      <c r="B98" s="91" t="s">
        <v>141</v>
      </c>
      <c r="C98" s="91" t="s">
        <v>1286</v>
      </c>
      <c r="D98" s="94" t="s">
        <v>1295</v>
      </c>
      <c r="E98" s="95">
        <v>647.6400531</v>
      </c>
      <c r="F98" s="87">
        <v>1</v>
      </c>
    </row>
    <row r="99" ht="30" customHeight="1" spans="1:6">
      <c r="A99" s="93">
        <v>20</v>
      </c>
      <c r="B99" s="91" t="s">
        <v>321</v>
      </c>
      <c r="C99" s="91" t="s">
        <v>1376</v>
      </c>
      <c r="D99" s="94" t="s">
        <v>1384</v>
      </c>
      <c r="E99" s="95">
        <v>647.6400531</v>
      </c>
      <c r="F99" s="87">
        <v>1</v>
      </c>
    </row>
    <row r="100" s="86" customFormat="1" ht="30" customHeight="1" spans="1:6">
      <c r="A100" s="105">
        <v>21</v>
      </c>
      <c r="B100" s="106" t="s">
        <v>321</v>
      </c>
      <c r="C100" s="106" t="s">
        <v>323</v>
      </c>
      <c r="D100" s="107" t="s">
        <v>331</v>
      </c>
      <c r="E100" s="108">
        <v>647.6400531</v>
      </c>
      <c r="F100" s="87">
        <v>1</v>
      </c>
    </row>
    <row r="101" s="86" customFormat="1" ht="30" customHeight="1" spans="1:6">
      <c r="A101" s="105">
        <v>27</v>
      </c>
      <c r="B101" s="106" t="s">
        <v>321</v>
      </c>
      <c r="C101" s="106" t="s">
        <v>384</v>
      </c>
      <c r="D101" s="107" t="s">
        <v>393</v>
      </c>
      <c r="E101" s="108">
        <v>647.6400531</v>
      </c>
      <c r="F101" s="87">
        <v>1</v>
      </c>
    </row>
    <row r="102" s="86" customFormat="1" ht="30" customHeight="1" spans="1:6">
      <c r="A102" s="105">
        <v>28</v>
      </c>
      <c r="B102" s="106" t="s">
        <v>321</v>
      </c>
      <c r="C102" s="106" t="s">
        <v>1422</v>
      </c>
      <c r="D102" s="107" t="s">
        <v>1430</v>
      </c>
      <c r="E102" s="108">
        <v>647.6400531</v>
      </c>
      <c r="F102" s="87">
        <v>1</v>
      </c>
    </row>
    <row r="103" s="86" customFormat="1" ht="30" customHeight="1" spans="1:6">
      <c r="A103" s="105">
        <v>40</v>
      </c>
      <c r="B103" s="106" t="s">
        <v>497</v>
      </c>
      <c r="C103" s="106" t="s">
        <v>508</v>
      </c>
      <c r="D103" s="106" t="s">
        <v>516</v>
      </c>
      <c r="E103" s="108">
        <v>647.6400531</v>
      </c>
      <c r="F103" s="87">
        <v>1</v>
      </c>
    </row>
    <row r="104" s="86" customFormat="1" ht="30" customHeight="1" spans="1:6">
      <c r="A104" s="105">
        <v>41</v>
      </c>
      <c r="B104" s="106" t="s">
        <v>497</v>
      </c>
      <c r="C104" s="106" t="s">
        <v>518</v>
      </c>
      <c r="D104" s="106" t="s">
        <v>526</v>
      </c>
      <c r="E104" s="108">
        <v>647.6400531</v>
      </c>
      <c r="F104" s="87">
        <v>1</v>
      </c>
    </row>
    <row r="105" s="86" customFormat="1" ht="30" customHeight="1" spans="1:6">
      <c r="A105" s="105">
        <v>44</v>
      </c>
      <c r="B105" s="106" t="s">
        <v>497</v>
      </c>
      <c r="C105" s="106" t="s">
        <v>849</v>
      </c>
      <c r="D105" s="106" t="s">
        <v>858</v>
      </c>
      <c r="E105" s="108">
        <v>647.6400531</v>
      </c>
      <c r="F105" s="87">
        <v>1</v>
      </c>
    </row>
    <row r="106" s="86" customFormat="1" ht="30" customHeight="1" spans="1:6">
      <c r="A106" s="105">
        <v>45</v>
      </c>
      <c r="B106" s="106" t="s">
        <v>497</v>
      </c>
      <c r="C106" s="106" t="s">
        <v>557</v>
      </c>
      <c r="D106" s="106" t="s">
        <v>568</v>
      </c>
      <c r="E106" s="108">
        <v>647.6400531</v>
      </c>
      <c r="F106" s="87">
        <v>1</v>
      </c>
    </row>
    <row r="107" s="86" customFormat="1" ht="30" customHeight="1" spans="1:6">
      <c r="A107" s="105">
        <v>47</v>
      </c>
      <c r="B107" s="106" t="s">
        <v>497</v>
      </c>
      <c r="C107" s="106" t="s">
        <v>1059</v>
      </c>
      <c r="D107" s="106" t="s">
        <v>1067</v>
      </c>
      <c r="E107" s="108">
        <v>647.6400531</v>
      </c>
      <c r="F107" s="87">
        <v>1</v>
      </c>
    </row>
    <row r="108" s="86" customFormat="1" ht="30" customHeight="1" spans="1:6">
      <c r="A108" s="105">
        <v>48</v>
      </c>
      <c r="B108" s="106" t="s">
        <v>497</v>
      </c>
      <c r="C108" s="106" t="s">
        <v>1096</v>
      </c>
      <c r="D108" s="106" t="s">
        <v>1102</v>
      </c>
      <c r="E108" s="108">
        <v>647.6400531</v>
      </c>
      <c r="F108" s="87">
        <v>1</v>
      </c>
    </row>
    <row r="109" s="86" customFormat="1" ht="30" customHeight="1" spans="1:6">
      <c r="A109" s="105">
        <v>50</v>
      </c>
      <c r="B109" s="106" t="s">
        <v>72</v>
      </c>
      <c r="C109" s="106" t="s">
        <v>75</v>
      </c>
      <c r="D109" s="107" t="s">
        <v>88</v>
      </c>
      <c r="E109" s="108">
        <v>647.6400531</v>
      </c>
      <c r="F109" s="87">
        <v>1</v>
      </c>
    </row>
    <row r="110" s="86" customFormat="1" ht="30" customHeight="1" spans="1:6">
      <c r="A110" s="105">
        <v>56</v>
      </c>
      <c r="B110" s="106" t="s">
        <v>72</v>
      </c>
      <c r="C110" s="106" t="s">
        <v>672</v>
      </c>
      <c r="D110" s="107" t="s">
        <v>680</v>
      </c>
      <c r="E110" s="108">
        <v>647.6400531</v>
      </c>
      <c r="F110" s="87">
        <v>1</v>
      </c>
    </row>
    <row r="111" s="86" customFormat="1" ht="30" customHeight="1" spans="1:6">
      <c r="A111" s="105">
        <v>81</v>
      </c>
      <c r="B111" s="107" t="s">
        <v>191</v>
      </c>
      <c r="C111" s="106" t="s">
        <v>661</v>
      </c>
      <c r="D111" s="107" t="s">
        <v>670</v>
      </c>
      <c r="E111" s="108">
        <v>647.6400531</v>
      </c>
      <c r="F111" s="87">
        <v>1</v>
      </c>
    </row>
    <row r="112" s="86" customFormat="1" ht="30" customHeight="1" spans="1:6">
      <c r="A112" s="105">
        <v>88</v>
      </c>
      <c r="B112" s="107" t="s">
        <v>191</v>
      </c>
      <c r="C112" s="106" t="s">
        <v>729</v>
      </c>
      <c r="D112" s="107" t="s">
        <v>738</v>
      </c>
      <c r="E112" s="108">
        <v>647.6400531</v>
      </c>
      <c r="F112" s="87">
        <v>1</v>
      </c>
    </row>
    <row r="113" s="86" customFormat="1" ht="30" customHeight="1" spans="1:6">
      <c r="A113" s="105">
        <v>90</v>
      </c>
      <c r="B113" s="106" t="s">
        <v>486</v>
      </c>
      <c r="C113" s="106" t="s">
        <v>487</v>
      </c>
      <c r="D113" s="107" t="s">
        <v>496</v>
      </c>
      <c r="E113" s="108">
        <v>647.6400531</v>
      </c>
      <c r="F113" s="87">
        <v>1</v>
      </c>
    </row>
    <row r="114" s="86" customFormat="1" ht="30" customHeight="1" spans="1:6">
      <c r="A114" s="105">
        <v>96</v>
      </c>
      <c r="B114" s="107" t="s">
        <v>650</v>
      </c>
      <c r="C114" s="106" t="s">
        <v>764</v>
      </c>
      <c r="D114" s="107" t="s">
        <v>773</v>
      </c>
      <c r="E114" s="108">
        <v>647.6400531</v>
      </c>
      <c r="F114" s="87">
        <v>1</v>
      </c>
    </row>
    <row r="115" s="86" customFormat="1" ht="30" customHeight="1" spans="1:6">
      <c r="A115" s="105">
        <v>102</v>
      </c>
      <c r="B115" s="107" t="s">
        <v>650</v>
      </c>
      <c r="C115" s="106" t="s">
        <v>1128</v>
      </c>
      <c r="D115" s="107" t="s">
        <v>1136</v>
      </c>
      <c r="E115" s="108">
        <v>647.6400531</v>
      </c>
      <c r="F115" s="87">
        <v>1</v>
      </c>
    </row>
    <row r="116" s="86" customFormat="1" ht="30" customHeight="1" spans="1:6">
      <c r="A116" s="105">
        <v>104</v>
      </c>
      <c r="B116" s="107" t="s">
        <v>650</v>
      </c>
      <c r="C116" s="106" t="s">
        <v>1296</v>
      </c>
      <c r="D116" s="107" t="s">
        <v>1306</v>
      </c>
      <c r="E116" s="108">
        <v>647.6400531</v>
      </c>
      <c r="F116" s="87">
        <v>1</v>
      </c>
    </row>
    <row r="117" s="86" customFormat="1" ht="30" customHeight="1" spans="1:6">
      <c r="A117" s="105">
        <v>109</v>
      </c>
      <c r="B117" s="107" t="s">
        <v>650</v>
      </c>
      <c r="C117" s="106" t="s">
        <v>1193</v>
      </c>
      <c r="D117" s="107" t="s">
        <v>1201</v>
      </c>
      <c r="E117" s="108">
        <v>647.6400531</v>
      </c>
      <c r="F117" s="87">
        <v>1</v>
      </c>
    </row>
    <row r="118" s="86" customFormat="1" ht="30" customHeight="1" spans="1:6">
      <c r="A118" s="105">
        <v>111</v>
      </c>
      <c r="B118" s="107" t="s">
        <v>650</v>
      </c>
      <c r="C118" s="106" t="s">
        <v>1211</v>
      </c>
      <c r="D118" s="107" t="s">
        <v>1219</v>
      </c>
      <c r="E118" s="108">
        <v>647.6400531</v>
      </c>
      <c r="F118" s="87">
        <v>1</v>
      </c>
    </row>
    <row r="119" s="86" customFormat="1" ht="30" customHeight="1" spans="1:6">
      <c r="A119" s="105">
        <v>119</v>
      </c>
      <c r="B119" s="106" t="s">
        <v>260</v>
      </c>
      <c r="C119" s="106" t="s">
        <v>607</v>
      </c>
      <c r="D119" s="107" t="s">
        <v>615</v>
      </c>
      <c r="E119" s="108">
        <v>647.6400531</v>
      </c>
      <c r="F119" s="87">
        <v>1</v>
      </c>
    </row>
    <row r="120" s="86" customFormat="1" ht="30" customHeight="1" spans="1:6">
      <c r="A120" s="105">
        <v>125</v>
      </c>
      <c r="B120" s="106" t="s">
        <v>260</v>
      </c>
      <c r="C120" s="106" t="s">
        <v>394</v>
      </c>
      <c r="D120" s="107" t="s">
        <v>402</v>
      </c>
      <c r="E120" s="108">
        <v>647.6400531</v>
      </c>
      <c r="F120" s="87">
        <v>1</v>
      </c>
    </row>
    <row r="121" s="86" customFormat="1" ht="30" customHeight="1" spans="1:6">
      <c r="A121" s="105">
        <v>126</v>
      </c>
      <c r="B121" s="106" t="s">
        <v>260</v>
      </c>
      <c r="C121" s="106" t="s">
        <v>1356</v>
      </c>
      <c r="D121" s="107" t="s">
        <v>1365</v>
      </c>
      <c r="E121" s="108">
        <v>647.6400531</v>
      </c>
      <c r="F121" s="87">
        <v>1</v>
      </c>
    </row>
    <row r="122" s="86" customFormat="1" ht="30" customHeight="1" spans="1:6">
      <c r="A122" s="105">
        <v>132</v>
      </c>
      <c r="B122" s="106" t="s">
        <v>404</v>
      </c>
      <c r="C122" s="106" t="s">
        <v>1413</v>
      </c>
      <c r="D122" s="107" t="s">
        <v>1421</v>
      </c>
      <c r="E122" s="108">
        <v>647.6400531</v>
      </c>
      <c r="F122" s="87">
        <v>1</v>
      </c>
    </row>
    <row r="123" s="86" customFormat="1" ht="30" customHeight="1" spans="1:6">
      <c r="A123" s="105">
        <v>135</v>
      </c>
      <c r="B123" s="106" t="s">
        <v>404</v>
      </c>
      <c r="C123" s="106" t="s">
        <v>589</v>
      </c>
      <c r="D123" s="107" t="s">
        <v>597</v>
      </c>
      <c r="E123" s="108">
        <v>647.6400531</v>
      </c>
      <c r="F123" s="87">
        <v>1</v>
      </c>
    </row>
    <row r="124" s="86" customFormat="1" ht="30" customHeight="1" spans="1:6">
      <c r="A124" s="105">
        <v>140</v>
      </c>
      <c r="B124" s="106" t="s">
        <v>739</v>
      </c>
      <c r="C124" s="106" t="s">
        <v>1488</v>
      </c>
      <c r="D124" s="107" t="s">
        <v>1496</v>
      </c>
      <c r="E124" s="108">
        <v>647.6400531</v>
      </c>
      <c r="F124" s="87">
        <v>1</v>
      </c>
    </row>
    <row r="125" s="86" customFormat="1" ht="30" customHeight="1" spans="1:6">
      <c r="A125" s="105">
        <v>152</v>
      </c>
      <c r="B125" s="107" t="s">
        <v>546</v>
      </c>
      <c r="C125" s="106" t="s">
        <v>1603</v>
      </c>
      <c r="D125" s="107" t="s">
        <v>1611</v>
      </c>
      <c r="E125" s="108">
        <v>647.6400531</v>
      </c>
      <c r="F125" s="87">
        <v>1</v>
      </c>
    </row>
    <row r="126" s="86" customFormat="1" ht="30" customHeight="1" spans="1:6">
      <c r="A126" s="105">
        <v>154</v>
      </c>
      <c r="B126" s="107" t="s">
        <v>546</v>
      </c>
      <c r="C126" s="109" t="s">
        <v>1620</v>
      </c>
      <c r="D126" s="107" t="s">
        <v>1628</v>
      </c>
      <c r="E126" s="108">
        <v>647.6400531</v>
      </c>
      <c r="F126" s="87">
        <v>1</v>
      </c>
    </row>
    <row r="127" s="86" customFormat="1" ht="30" customHeight="1" spans="1:6">
      <c r="A127" s="105">
        <v>160</v>
      </c>
      <c r="B127" s="107" t="s">
        <v>546</v>
      </c>
      <c r="C127" s="106" t="s">
        <v>1680</v>
      </c>
      <c r="D127" s="107" t="s">
        <v>1687</v>
      </c>
      <c r="E127" s="108">
        <v>647.6400531</v>
      </c>
      <c r="F127" s="87">
        <v>1</v>
      </c>
    </row>
    <row r="128" s="86" customFormat="1" ht="30" customHeight="1" spans="1:6">
      <c r="A128" s="105">
        <v>161</v>
      </c>
      <c r="B128" s="107" t="s">
        <v>546</v>
      </c>
      <c r="C128" s="109" t="s">
        <v>1688</v>
      </c>
      <c r="D128" s="107" t="s">
        <v>1696</v>
      </c>
      <c r="E128" s="108">
        <v>647.6400531</v>
      </c>
      <c r="F128" s="87">
        <v>1</v>
      </c>
    </row>
    <row r="129" s="86" customFormat="1" ht="30" customHeight="1" spans="1:6">
      <c r="A129" s="105">
        <v>162</v>
      </c>
      <c r="B129" s="107" t="s">
        <v>546</v>
      </c>
      <c r="C129" s="106" t="s">
        <v>1697</v>
      </c>
      <c r="D129" s="107" t="s">
        <v>1705</v>
      </c>
      <c r="E129" s="108">
        <v>647.6400531</v>
      </c>
      <c r="F129" s="87">
        <v>1</v>
      </c>
    </row>
    <row r="130" s="86" customFormat="1" ht="30" customHeight="1" spans="1:6">
      <c r="A130" s="105">
        <v>165</v>
      </c>
      <c r="B130" s="106" t="s">
        <v>1629</v>
      </c>
      <c r="C130" s="106" t="s">
        <v>1725</v>
      </c>
      <c r="D130" s="107" t="s">
        <v>1732</v>
      </c>
      <c r="E130" s="108">
        <v>647.6400531</v>
      </c>
      <c r="F130" s="87">
        <v>1</v>
      </c>
    </row>
    <row r="131" s="86" customFormat="1" ht="30" customHeight="1" spans="1:6">
      <c r="A131" s="105">
        <v>166</v>
      </c>
      <c r="B131" s="106" t="s">
        <v>1629</v>
      </c>
      <c r="C131" s="106" t="s">
        <v>1716</v>
      </c>
      <c r="D131" s="107" t="s">
        <v>1724</v>
      </c>
      <c r="E131" s="108">
        <v>647.6400531</v>
      </c>
      <c r="F131" s="87">
        <v>1</v>
      </c>
    </row>
    <row r="132" ht="30" customHeight="1" spans="1:5">
      <c r="A132" s="93">
        <v>54</v>
      </c>
      <c r="B132" s="91" t="s">
        <v>72</v>
      </c>
      <c r="C132" s="91" t="s">
        <v>293</v>
      </c>
      <c r="D132" s="94" t="s">
        <v>305</v>
      </c>
      <c r="E132" s="95">
        <v>635.432743330448</v>
      </c>
    </row>
    <row r="133" ht="30" customHeight="1" spans="1:5">
      <c r="A133" s="93">
        <v>83</v>
      </c>
      <c r="B133" s="94" t="s">
        <v>191</v>
      </c>
      <c r="C133" s="91" t="s">
        <v>701</v>
      </c>
      <c r="D133" s="94" t="s">
        <v>709</v>
      </c>
      <c r="E133" s="95">
        <v>635.432743330448</v>
      </c>
    </row>
    <row r="134" ht="30" customHeight="1" spans="1:5">
      <c r="A134" s="93">
        <v>131</v>
      </c>
      <c r="B134" s="91" t="s">
        <v>404</v>
      </c>
      <c r="C134" s="91" t="s">
        <v>1404</v>
      </c>
      <c r="D134" s="94" t="s">
        <v>1412</v>
      </c>
      <c r="E134" s="95">
        <v>635.432743330448</v>
      </c>
    </row>
    <row r="135" ht="30" customHeight="1" spans="1:5">
      <c r="A135" s="93">
        <v>18</v>
      </c>
      <c r="B135" s="91" t="s">
        <v>141</v>
      </c>
      <c r="C135" s="91" t="s">
        <v>281</v>
      </c>
      <c r="D135" s="94" t="s">
        <v>290</v>
      </c>
      <c r="E135" s="95">
        <v>634.513181814917</v>
      </c>
    </row>
    <row r="136" ht="30" customHeight="1" spans="1:5">
      <c r="A136" s="93">
        <v>58</v>
      </c>
      <c r="B136" s="91" t="s">
        <v>72</v>
      </c>
      <c r="C136" s="91" t="s">
        <v>691</v>
      </c>
      <c r="D136" s="94" t="s">
        <v>700</v>
      </c>
      <c r="E136" s="95">
        <v>634.513181814917</v>
      </c>
    </row>
    <row r="137" ht="30" customHeight="1" spans="1:5">
      <c r="A137" s="93">
        <v>129</v>
      </c>
      <c r="B137" s="91" t="s">
        <v>404</v>
      </c>
      <c r="C137" s="91" t="s">
        <v>1385</v>
      </c>
      <c r="D137" s="94" t="s">
        <v>1393</v>
      </c>
      <c r="E137" s="95">
        <v>634.513181814917</v>
      </c>
    </row>
    <row r="138" ht="30" customHeight="1" spans="1:5">
      <c r="A138" s="93">
        <v>105</v>
      </c>
      <c r="B138" s="94" t="s">
        <v>650</v>
      </c>
      <c r="C138" s="91" t="s">
        <v>1156</v>
      </c>
      <c r="D138" s="94" t="s">
        <v>1165</v>
      </c>
      <c r="E138" s="95">
        <v>613.971279481722</v>
      </c>
    </row>
    <row r="139" ht="30" customHeight="1" spans="1:5">
      <c r="A139" s="93">
        <v>72</v>
      </c>
      <c r="B139" s="91" t="s">
        <v>838</v>
      </c>
      <c r="C139" s="91" t="s">
        <v>840</v>
      </c>
      <c r="D139" s="519" t="s">
        <v>848</v>
      </c>
      <c r="E139" s="95">
        <v>583.032131111386</v>
      </c>
    </row>
    <row r="140" ht="30" customHeight="1" spans="1:5">
      <c r="A140" s="93">
        <v>87</v>
      </c>
      <c r="B140" s="94" t="s">
        <v>191</v>
      </c>
      <c r="C140" s="91" t="s">
        <v>991</v>
      </c>
      <c r="D140" s="94" t="s">
        <v>999</v>
      </c>
      <c r="E140" s="95">
        <v>583.032131111386</v>
      </c>
    </row>
    <row r="141" ht="30" customHeight="1" spans="1:5">
      <c r="A141" s="93">
        <v>145</v>
      </c>
      <c r="B141" s="91" t="s">
        <v>739</v>
      </c>
      <c r="C141" s="91" t="s">
        <v>1538</v>
      </c>
      <c r="D141" s="94" t="s">
        <v>1545</v>
      </c>
      <c r="E141" s="95">
        <v>583.032131111386</v>
      </c>
    </row>
    <row r="142" ht="30" customHeight="1" spans="1:5">
      <c r="A142" s="93">
        <v>148</v>
      </c>
      <c r="B142" s="91" t="s">
        <v>739</v>
      </c>
      <c r="C142" s="91" t="s">
        <v>740</v>
      </c>
      <c r="D142" s="94" t="s">
        <v>750</v>
      </c>
      <c r="E142" s="95">
        <v>583.032131111386</v>
      </c>
    </row>
    <row r="143" ht="30" customHeight="1" spans="1:5">
      <c r="A143" s="93">
        <v>25</v>
      </c>
      <c r="B143" s="91" t="s">
        <v>321</v>
      </c>
      <c r="C143" s="91" t="s">
        <v>365</v>
      </c>
      <c r="D143" s="94" t="s">
        <v>373</v>
      </c>
      <c r="E143" s="95">
        <v>576.625186466808</v>
      </c>
    </row>
    <row r="144" ht="30" customHeight="1" spans="1:5">
      <c r="A144" s="93">
        <v>22</v>
      </c>
      <c r="B144" s="91" t="s">
        <v>321</v>
      </c>
      <c r="C144" s="91" t="s">
        <v>334</v>
      </c>
      <c r="D144" s="94" t="s">
        <v>344</v>
      </c>
      <c r="E144" s="95">
        <v>573.326858476507</v>
      </c>
    </row>
    <row r="145" ht="30" customHeight="1" spans="1:5">
      <c r="A145" s="93">
        <v>49</v>
      </c>
      <c r="B145" s="91" t="s">
        <v>497</v>
      </c>
      <c r="C145" s="91" t="s">
        <v>598</v>
      </c>
      <c r="D145" s="91" t="s">
        <v>606</v>
      </c>
      <c r="E145" s="95">
        <v>573.326858476507</v>
      </c>
    </row>
    <row r="146" ht="30" customHeight="1" spans="1:5">
      <c r="A146" s="93">
        <v>55</v>
      </c>
      <c r="B146" s="91" t="s">
        <v>72</v>
      </c>
      <c r="C146" s="91" t="s">
        <v>217</v>
      </c>
      <c r="D146" s="94" t="s">
        <v>228</v>
      </c>
      <c r="E146" s="95">
        <v>573.326858476507</v>
      </c>
    </row>
    <row r="147" ht="30" customHeight="1" spans="1:5">
      <c r="A147" s="93">
        <v>59</v>
      </c>
      <c r="B147" s="91" t="s">
        <v>72</v>
      </c>
      <c r="C147" s="91" t="s">
        <v>308</v>
      </c>
      <c r="D147" s="94" t="s">
        <v>320</v>
      </c>
      <c r="E147" s="95">
        <v>573.326858476507</v>
      </c>
    </row>
    <row r="148" ht="30" customHeight="1" spans="1:5">
      <c r="A148" s="93">
        <v>60</v>
      </c>
      <c r="B148" s="91" t="s">
        <v>72</v>
      </c>
      <c r="C148" s="91" t="s">
        <v>158</v>
      </c>
      <c r="D148" s="94" t="s">
        <v>170</v>
      </c>
      <c r="E148" s="95">
        <v>573.326858476507</v>
      </c>
    </row>
    <row r="149" ht="30" customHeight="1" spans="1:5">
      <c r="A149" s="93">
        <v>64</v>
      </c>
      <c r="B149" s="91" t="s">
        <v>751</v>
      </c>
      <c r="C149" s="91" t="s">
        <v>935</v>
      </c>
      <c r="D149" s="94" t="s">
        <v>943</v>
      </c>
      <c r="E149" s="95">
        <v>573.326858476507</v>
      </c>
    </row>
    <row r="150" s="85" customFormat="1" ht="30" customHeight="1" spans="1:5">
      <c r="A150" s="93">
        <v>75</v>
      </c>
      <c r="B150" s="91" t="s">
        <v>838</v>
      </c>
      <c r="C150" s="91" t="s">
        <v>871</v>
      </c>
      <c r="D150" s="91" t="s">
        <v>880</v>
      </c>
      <c r="E150" s="95">
        <v>573.326858476507</v>
      </c>
    </row>
    <row r="151" s="85" customFormat="1" ht="30" customHeight="1" spans="1:5">
      <c r="A151" s="93">
        <v>79</v>
      </c>
      <c r="B151" s="91" t="s">
        <v>838</v>
      </c>
      <c r="C151" s="91" t="s">
        <v>915</v>
      </c>
      <c r="D151" s="102" t="s">
        <v>926</v>
      </c>
      <c r="E151" s="95">
        <v>573.326858476507</v>
      </c>
    </row>
    <row r="152" s="85" customFormat="1" ht="30" customHeight="1" spans="1:5">
      <c r="A152" s="93">
        <v>94</v>
      </c>
      <c r="B152" s="91" t="s">
        <v>486</v>
      </c>
      <c r="C152" s="91" t="s">
        <v>579</v>
      </c>
      <c r="D152" s="94" t="s">
        <v>588</v>
      </c>
      <c r="E152" s="95">
        <v>573.326858476507</v>
      </c>
    </row>
    <row r="153" s="85" customFormat="1" ht="30" customHeight="1" spans="1:5">
      <c r="A153" s="93">
        <v>99</v>
      </c>
      <c r="B153" s="94" t="s">
        <v>650</v>
      </c>
      <c r="C153" s="91" t="s">
        <v>1103</v>
      </c>
      <c r="D153" s="94" t="s">
        <v>1110</v>
      </c>
      <c r="E153" s="95">
        <v>573.326858476507</v>
      </c>
    </row>
    <row r="154" s="85" customFormat="1" ht="30" customHeight="1" spans="1:5">
      <c r="A154" s="93">
        <v>100</v>
      </c>
      <c r="B154" s="94" t="s">
        <v>650</v>
      </c>
      <c r="C154" s="91" t="s">
        <v>828</v>
      </c>
      <c r="D154" s="94" t="s">
        <v>837</v>
      </c>
      <c r="E154" s="95">
        <v>573.326858476507</v>
      </c>
    </row>
    <row r="155" s="85" customFormat="1" ht="30" customHeight="1" spans="1:5">
      <c r="A155" s="93">
        <v>110</v>
      </c>
      <c r="B155" s="94" t="s">
        <v>650</v>
      </c>
      <c r="C155" s="91" t="s">
        <v>1202</v>
      </c>
      <c r="D155" s="94" t="s">
        <v>1210</v>
      </c>
      <c r="E155" s="95">
        <v>573.326858476507</v>
      </c>
    </row>
    <row r="156" s="85" customFormat="1" ht="30" customHeight="1" spans="1:5">
      <c r="A156" s="93">
        <v>112</v>
      </c>
      <c r="B156" s="94" t="s">
        <v>650</v>
      </c>
      <c r="C156" s="91" t="s">
        <v>1220</v>
      </c>
      <c r="D156" s="94" t="s">
        <v>1229</v>
      </c>
      <c r="E156" s="95">
        <v>573.326858476507</v>
      </c>
    </row>
    <row r="157" s="85" customFormat="1" ht="30" customHeight="1" spans="1:5">
      <c r="A157" s="93">
        <v>142</v>
      </c>
      <c r="B157" s="91" t="s">
        <v>739</v>
      </c>
      <c r="C157" s="91" t="s">
        <v>1507</v>
      </c>
      <c r="D157" s="94" t="s">
        <v>1518</v>
      </c>
      <c r="E157" s="95">
        <v>573.326858476507</v>
      </c>
    </row>
    <row r="158" s="85" customFormat="1" ht="30" customHeight="1" spans="1:5">
      <c r="A158" s="93">
        <v>147</v>
      </c>
      <c r="B158" s="91" t="s">
        <v>739</v>
      </c>
      <c r="C158" s="91" t="s">
        <v>1555</v>
      </c>
      <c r="D158" s="94" t="s">
        <v>1566</v>
      </c>
      <c r="E158" s="95">
        <v>573.326858476507</v>
      </c>
    </row>
    <row r="159" s="85" customFormat="1" ht="30" customHeight="1" spans="1:5">
      <c r="A159" s="93">
        <v>151</v>
      </c>
      <c r="B159" s="94" t="s">
        <v>546</v>
      </c>
      <c r="C159" s="91" t="s">
        <v>1019</v>
      </c>
      <c r="D159" s="94" t="s">
        <v>1028</v>
      </c>
      <c r="E159" s="95">
        <v>573.326858476507</v>
      </c>
    </row>
    <row r="160" s="85" customFormat="1" ht="30" customHeight="1" spans="1:5">
      <c r="A160" s="93">
        <v>74</v>
      </c>
      <c r="B160" s="91" t="s">
        <v>838</v>
      </c>
      <c r="C160" s="91" t="s">
        <v>859</v>
      </c>
      <c r="D160" s="91" t="s">
        <v>869</v>
      </c>
      <c r="E160" s="95">
        <v>519.183690313694</v>
      </c>
    </row>
    <row r="161" s="85" customFormat="1" ht="30" customHeight="1" spans="1:5">
      <c r="A161" s="93">
        <v>71</v>
      </c>
      <c r="B161" s="91" t="s">
        <v>838</v>
      </c>
      <c r="C161" s="91" t="s">
        <v>1010</v>
      </c>
      <c r="D161" s="93" t="s">
        <v>1018</v>
      </c>
      <c r="E161" s="95">
        <v>518.392503933514</v>
      </c>
    </row>
    <row r="162" s="85" customFormat="1" ht="30" customHeight="1" spans="1:5">
      <c r="A162" s="93">
        <v>127</v>
      </c>
      <c r="B162" s="91" t="s">
        <v>404</v>
      </c>
      <c r="C162" s="91" t="s">
        <v>1366</v>
      </c>
      <c r="D162" s="94" t="s">
        <v>1375</v>
      </c>
      <c r="E162" s="95">
        <v>518.392503933514</v>
      </c>
    </row>
    <row r="163" s="85" customFormat="1" ht="30" customHeight="1" spans="1:5">
      <c r="A163" s="93">
        <v>32</v>
      </c>
      <c r="B163" s="91" t="s">
        <v>422</v>
      </c>
      <c r="C163" s="91" t="s">
        <v>1347</v>
      </c>
      <c r="D163" s="94" t="s">
        <v>1355</v>
      </c>
      <c r="E163" s="95">
        <v>517.351364545188</v>
      </c>
    </row>
    <row r="164" ht="30" customHeight="1" spans="1:5">
      <c r="A164" s="93">
        <v>95</v>
      </c>
      <c r="B164" s="94" t="s">
        <v>650</v>
      </c>
      <c r="C164" s="91" t="s">
        <v>651</v>
      </c>
      <c r="D164" s="94" t="s">
        <v>660</v>
      </c>
      <c r="E164" s="95">
        <v>494.60353363785</v>
      </c>
    </row>
    <row r="165" ht="30" customHeight="1" spans="1:5">
      <c r="A165" s="93">
        <v>19</v>
      </c>
      <c r="B165" s="91" t="s">
        <v>321</v>
      </c>
      <c r="C165" s="91" t="s">
        <v>1576</v>
      </c>
      <c r="D165" s="94" t="s">
        <v>1584</v>
      </c>
      <c r="E165" s="95">
        <v>490.651760678091</v>
      </c>
    </row>
    <row r="166" ht="30" customHeight="1" spans="1:5">
      <c r="A166" s="93">
        <v>9</v>
      </c>
      <c r="B166" s="91" t="s">
        <v>141</v>
      </c>
      <c r="C166" s="91" t="s">
        <v>181</v>
      </c>
      <c r="D166" s="94" t="s">
        <v>189</v>
      </c>
      <c r="E166" s="95">
        <v>490.112339056194</v>
      </c>
    </row>
    <row r="167" ht="30" customHeight="1" spans="1:5">
      <c r="A167" s="93">
        <v>123</v>
      </c>
      <c r="B167" s="91" t="s">
        <v>260</v>
      </c>
      <c r="C167" s="91" t="s">
        <v>1326</v>
      </c>
      <c r="D167" s="94" t="s">
        <v>1334</v>
      </c>
      <c r="E167" s="95">
        <v>490.112339056194</v>
      </c>
    </row>
  </sheetData>
  <autoFilter ref="A1:E167">
    <sortState ref="A1:E167">
      <sortCondition ref="E1:E167" descending="1"/>
    </sortState>
    <extLst/>
  </autoFilter>
  <conditionalFormatting sqref="B40:D40 G40:XFD40">
    <cfRule type="duplicateValues" dxfId="5" priority="2"/>
  </conditionalFormatting>
  <conditionalFormatting sqref="G50:XFD50 B50:C50">
    <cfRule type="duplicateValues" dxfId="5" priority="1"/>
  </conditionalFormatting>
  <dataValidations count="4">
    <dataValidation type="list" allowBlank="1" showInputMessage="1" showErrorMessage="1" sqref="IB163 RX163 ABT163 ALP163 AVL163 BFH163 BPD163 BYZ163 CIV163 CSR163 DCN163 DMJ163 DWF163 EGB163 EPX163 EZT163 FJP163 FTL163 GDH163 GND163 GWZ163 HGV163 HQR163 IAN163 IKJ163 IUF163 JEB163 JNX163 JXT163 KHP163 KRL163 LBH163 LLD163 LUZ163 MEV163 MOR163 MYN163 NIJ163 NSF163 OCB163 OLX163 OVT163 PFP163 PPL163 PZH163 QJD163 QSZ163 RCV163 RMR163 RWN163 SGJ163 SQF163 TAB163 TJX163 TTT163 UDP163 UNL163 UXH163 VHD163 VQZ163 WAV163 WKR163 WUN163 IB153:IB154 IB156:IB157 IB159:IB161 IE150:IE152 RX153:RX154 RX156:RX157 RX159:RX161 SA150:SA152 ABT153:ABT154 ABT156:ABT157 ABT159:ABT161 ABW150:ABW152 ALP153:ALP154 ALP156:ALP157 ALP159:ALP161 ALS150:ALS152 AVL153:AVL154 AVL156:AVL157 AVL159:AVL161 AVO150:AVO152 BFH153:BFH154 BFH156:BFH157 BFH159:BFH161 BFK150:BFK152 BPD153:BPD154 BPD156:BPD157 BPD159:BPD161 BPG150:BPG152 BYZ153:BYZ154 BYZ156:BYZ157 BYZ159:BYZ161 BZC150:BZC152 CIV153:CIV154 CIV156:CIV157 CIV159:CIV161 CIY150:CIY152 CSR153:CSR154 CSR156:CSR157 CSR159:CSR161 CSU150:CSU152 DCN153:DCN154 DCN156:DCN157 DCN159:DCN161 DCQ150:DCQ152 DMJ153:DMJ154 DMJ156:DMJ157 DMJ159:DMJ161 DMM150:DMM152 DWF153:DWF154 DWF156:DWF157 DWF159:DWF161 DWI150:DWI152 EGB153:EGB154 EGB156:EGB157 EGB159:EGB161 EGE150:EGE152 EPX153:EPX154 EPX156:EPX157 EPX159:EPX161 EQA150:EQA152 EZT153:EZT154 EZT156:EZT157 EZT159:EZT161 EZW150:EZW152 FJP153:FJP154 FJP156:FJP157 FJP159:FJP161 FJS150:FJS152 FTL153:FTL154 FTL156:FTL157 FTL159:FTL161 FTO150:FTO152 GDH153:GDH154 GDH156:GDH157 GDH159:GDH161 GDK150:GDK152 GND153:GND154 GND156:GND157 GND159:GND161 GNG150:GNG152 GWZ153:GWZ154 GWZ156:GWZ157 GWZ159:GWZ161 GXC150:GXC152 HGV153:HGV154 HGV156:HGV157 HGV159:HGV161 HGY150:HGY152 HQR153:HQR154 HQR156:HQR157 HQR159:HQR161 HQU150:HQU152 IAN153:IAN154 IAN156:IAN157 IAN159:IAN161 IAQ150:IAQ152 IKJ153:IKJ154 IKJ156:IKJ157 IKJ159:IKJ161 IKM150:IKM152 IUF153:IUF154 IUF156:IUF157 IUF159:IUF161 IUI150:IUI152 JEB153:JEB154 JEB156:JEB157 JEB159:JEB161 JEE150:JEE152 JNX153:JNX154 JNX156:JNX157 JNX159:JNX161 JOA150:JOA152 JXT153:JXT154 JXT156:JXT157 JXT159:JXT161 JXW150:JXW152 KHP153:KHP154 KHP156:KHP157 KHP159:KHP161 KHS150:KHS152 KRL153:KRL154 KRL156:KRL157 KRL159:KRL161 KRO150:KRO152 LBH153:LBH154 LBH156:LBH157 LBH159:LBH161 LBK150:LBK152 LLD153:LLD154 LLD156:LLD157 LLD159:LLD161 LLG150:LLG152 LUZ153:LUZ154 LUZ156:LUZ157 LUZ159:LUZ161 LVC150:LVC152 MEV153:MEV154 MEV156:MEV157 MEV159:MEV161 MEY150:MEY152 MOR153:MOR154 MOR156:MOR157 MOR159:MOR161 MOU150:MOU152 MYN153:MYN154 MYN156:MYN157 MYN159:MYN161 MYQ150:MYQ152 NIJ153:NIJ154 NIJ156:NIJ157 NIJ159:NIJ161 NIM150:NIM152 NSF153:NSF154 NSF156:NSF157 NSF159:NSF161 NSI150:NSI152 OCB153:OCB154 OCB156:OCB157 OCB159:OCB161 OCE150:OCE152 OLX153:OLX154 OLX156:OLX157 OLX159:OLX161 OMA150:OMA152 OVT153:OVT154 OVT156:OVT157 OVT159:OVT161 OVW150:OVW152 PFP153:PFP154 PFP156:PFP157 PFP159:PFP161 PFS150:PFS152 PPL153:PPL154 PPL156:PPL157 PPL159:PPL161 PPO150:PPO152 PZH153:PZH154 PZH156:PZH157 PZH159:PZH161 PZK150:PZK152 QJD153:QJD154 QJD156:QJD157 QJD159:QJD161 QJG150:QJG152 QSZ153:QSZ154 QSZ156:QSZ157 QSZ159:QSZ161 QTC150:QTC152 RCV153:RCV154 RCV156:RCV157 RCV159:RCV161 RCY150:RCY152 RMR153:RMR154 RMR156:RMR157 RMR159:RMR161 RMU150:RMU152 RWN153:RWN154 RWN156:RWN157 RWN159:RWN161 RWQ150:RWQ152 SGJ153:SGJ154 SGJ156:SGJ157 SGJ159:SGJ161 SGM150:SGM152 SQF153:SQF154 SQF156:SQF157 SQF159:SQF161 SQI150:SQI152 TAB153:TAB154 TAB156:TAB157 TAB159:TAB161 TAE150:TAE152 TJX153:TJX154 TJX156:TJX157 TJX159:TJX161 TKA150:TKA152 TTT153:TTT154 TTT156:TTT157 TTT159:TTT161 TTW150:TTW152 UDP153:UDP154 UDP156:UDP157 UDP159:UDP161 UDS150:UDS152 UNL153:UNL154 UNL156:UNL157 UNL159:UNL161 UNO150:UNO152 UXH153:UXH154 UXH156:UXH157 UXH159:UXH161 UXK150:UXK152 VHD153:VHD154 VHD156:VHD157 VHD159:VHD161 VHG150:VHG152 VQZ153:VQZ154 VQZ156:VQZ157 VQZ159:VQZ161 VRC150:VRC152 WAV153:WAV154 WAV156:WAV157 WAV159:WAV161 WAY150:WAY152 WKR153:WKR154 WKR156:WKR157 WKR159:WKR161 WKU150:WKU152 WUN153:WUN154 WUN156:WUN157 WUN159:WUN161 WUQ150:WUQ152">
      <formula1>dd</formula1>
    </dataValidation>
    <dataValidation type="list" allowBlank="1" showInputMessage="1" showErrorMessage="1" sqref="IC163 RY163 ABU163 ALQ163 AVM163 BFI163 BPE163 BZA163 CIW163 CSS163 DCO163 DMK163 DWG163 EGC163 EPY163 EZU163 FJQ163 FTM163 GDI163 GNE163 GXA163 HGW163 HQS163 IAO163 IKK163 IUG163 JEC163 JNY163 JXU163 KHQ163 KRM163 LBI163 LLE163 LVA163 MEW163 MOS163 MYO163 NIK163 NSG163 OCC163 OLY163 OVU163 PFQ163 PPM163 PZI163 QJE163 QTA163 RCW163 RMS163 RWO163 SGK163 SQG163 TAC163 TJY163 TTU163 UDQ163 UNM163 UXI163 VHE163 VRA163 WAW163 WKS163 WUO163 IC153:IC154 IC156:IC157 IC159:IC161 IF150:IF152 RY153:RY154 RY156:RY157 RY159:RY161 SB150:SB152 ABU153:ABU154 ABU156:ABU157 ABU159:ABU161 ABX150:ABX152 ALQ153:ALQ154 ALQ156:ALQ157 ALQ159:ALQ161 ALT150:ALT152 AVM153:AVM154 AVM156:AVM157 AVM159:AVM161 AVP150:AVP152 BFI153:BFI154 BFI156:BFI157 BFI159:BFI161 BFL150:BFL152 BPE153:BPE154 BPE156:BPE157 BPE159:BPE161 BPH150:BPH152 BZA153:BZA154 BZA156:BZA157 BZA159:BZA161 BZD150:BZD152 CIW153:CIW154 CIW156:CIW157 CIW159:CIW161 CIZ150:CIZ152 CSS153:CSS154 CSS156:CSS157 CSS159:CSS161 CSV150:CSV152 DCO153:DCO154 DCO156:DCO157 DCO159:DCO161 DCR150:DCR152 DMK153:DMK154 DMK156:DMK157 DMK159:DMK161 DMN150:DMN152 DWG153:DWG154 DWG156:DWG157 DWG159:DWG161 DWJ150:DWJ152 EGC153:EGC154 EGC156:EGC157 EGC159:EGC161 EGF150:EGF152 EPY153:EPY154 EPY156:EPY157 EPY159:EPY161 EQB150:EQB152 EZU153:EZU154 EZU156:EZU157 EZU159:EZU161 EZX150:EZX152 FJQ153:FJQ154 FJQ156:FJQ157 FJQ159:FJQ161 FJT150:FJT152 FTM153:FTM154 FTM156:FTM157 FTM159:FTM161 FTP150:FTP152 GDI153:GDI154 GDI156:GDI157 GDI159:GDI161 GDL150:GDL152 GNE153:GNE154 GNE156:GNE157 GNE159:GNE161 GNH150:GNH152 GXA153:GXA154 GXA156:GXA157 GXA159:GXA161 GXD150:GXD152 HGW153:HGW154 HGW156:HGW157 HGW159:HGW161 HGZ150:HGZ152 HQS153:HQS154 HQS156:HQS157 HQS159:HQS161 HQV150:HQV152 IAO153:IAO154 IAO156:IAO157 IAO159:IAO161 IAR150:IAR152 IKK153:IKK154 IKK156:IKK157 IKK159:IKK161 IKN150:IKN152 IUG153:IUG154 IUG156:IUG157 IUG159:IUG161 IUJ150:IUJ152 JEC153:JEC154 JEC156:JEC157 JEC159:JEC161 JEF150:JEF152 JNY153:JNY154 JNY156:JNY157 JNY159:JNY161 JOB150:JOB152 JXU153:JXU154 JXU156:JXU157 JXU159:JXU161 JXX150:JXX152 KHQ153:KHQ154 KHQ156:KHQ157 KHQ159:KHQ161 KHT150:KHT152 KRM153:KRM154 KRM156:KRM157 KRM159:KRM161 KRP150:KRP152 LBI153:LBI154 LBI156:LBI157 LBI159:LBI161 LBL150:LBL152 LLE153:LLE154 LLE156:LLE157 LLE159:LLE161 LLH150:LLH152 LVA153:LVA154 LVA156:LVA157 LVA159:LVA161 LVD150:LVD152 MEW153:MEW154 MEW156:MEW157 MEW159:MEW161 MEZ150:MEZ152 MOS153:MOS154 MOS156:MOS157 MOS159:MOS161 MOV150:MOV152 MYO153:MYO154 MYO156:MYO157 MYO159:MYO161 MYR150:MYR152 NIK153:NIK154 NIK156:NIK157 NIK159:NIK161 NIN150:NIN152 NSG153:NSG154 NSG156:NSG157 NSG159:NSG161 NSJ150:NSJ152 OCC153:OCC154 OCC156:OCC157 OCC159:OCC161 OCF150:OCF152 OLY153:OLY154 OLY156:OLY157 OLY159:OLY161 OMB150:OMB152 OVU153:OVU154 OVU156:OVU157 OVU159:OVU161 OVX150:OVX152 PFQ153:PFQ154 PFQ156:PFQ157 PFQ159:PFQ161 PFT150:PFT152 PPM153:PPM154 PPM156:PPM157 PPM159:PPM161 PPP150:PPP152 PZI153:PZI154 PZI156:PZI157 PZI159:PZI161 PZL150:PZL152 QJE153:QJE154 QJE156:QJE157 QJE159:QJE161 QJH150:QJH152 QTA153:QTA154 QTA156:QTA157 QTA159:QTA161 QTD150:QTD152 RCW153:RCW154 RCW156:RCW157 RCW159:RCW161 RCZ150:RCZ152 RMS153:RMS154 RMS156:RMS157 RMS159:RMS161 RMV150:RMV152 RWO153:RWO154 RWO156:RWO157 RWO159:RWO161 RWR150:RWR152 SGK153:SGK154 SGK156:SGK157 SGK159:SGK161 SGN150:SGN152 SQG153:SQG154 SQG156:SQG157 SQG159:SQG161 SQJ150:SQJ152 TAC153:TAC154 TAC156:TAC157 TAC159:TAC161 TAF150:TAF152 TJY153:TJY154 TJY156:TJY157 TJY159:TJY161 TKB150:TKB152 TTU153:TTU154 TTU156:TTU157 TTU159:TTU161 TTX150:TTX152 UDQ153:UDQ154 UDQ156:UDQ157 UDQ159:UDQ161 UDT150:UDT152 UNM153:UNM154 UNM156:UNM157 UNM159:UNM161 UNP150:UNP152 UXI153:UXI154 UXI156:UXI157 UXI159:UXI161 UXL150:UXL152 VHE153:VHE154 VHE156:VHE157 VHE159:VHE161 VHH150:VHH152 VRA153:VRA154 VRA156:VRA157 VRA159:VRA161 VRD150:VRD152 WAW153:WAW154 WAW156:WAW157 WAW159:WAW161 WAZ150:WAZ152 WKS153:WKS154 WKS156:WKS157 WKS159:WKS161 WKV150:WKV152 WUO153:WUO154 WUO156:WUO157 WUO159:WUO161 WUR150:WUR152">
      <formula1>cc</formula1>
    </dataValidation>
    <dataValidation type="list" allowBlank="1" showInputMessage="1" showErrorMessage="1" sqref="IK163 SG163 ACC163 ALY163 AVU163 BFQ163 BPM163 BZI163 CJE163 CTA163 DCW163 DMS163 DWO163 EGK163 EQG163 FAC163 FJY163 FTU163 GDQ163 GNM163 GXI163 HHE163 HRA163 IAW163 IKS163 IUO163 JEK163 JOG163 JYC163 KHY163 KRU163 LBQ163 LLM163 LVI163 MFE163 MPA163 MYW163 NIS163 NSO163 OCK163 OMG163 OWC163 PFY163 PPU163 PZQ163 QJM163 QTI163 RDE163 RNA163 RWW163 SGS163 SQO163 TAK163 TKG163 TUC163 UDY163 UNU163 UXQ163 VHM163 VRI163 WBE163 WLA163 WUW163 IK153:IK154 IK156:IK157 IK159:IK161 IN150:IN152 SG153:SG154 SG156:SG157 SG159:SG161 SJ150:SJ152 ACC153:ACC154 ACC156:ACC157 ACC159:ACC161 ACF150:ACF152 ALY153:ALY154 ALY156:ALY157 ALY159:ALY161 AMB150:AMB152 AVU153:AVU154 AVU156:AVU157 AVU159:AVU161 AVX150:AVX152 BFQ153:BFQ154 BFQ156:BFQ157 BFQ159:BFQ161 BFT150:BFT152 BPM153:BPM154 BPM156:BPM157 BPM159:BPM161 BPP150:BPP152 BZI153:BZI154 BZI156:BZI157 BZI159:BZI161 BZL150:BZL152 CJE153:CJE154 CJE156:CJE157 CJE159:CJE161 CJH150:CJH152 CTA153:CTA154 CTA156:CTA157 CTA159:CTA161 CTD150:CTD152 DCW153:DCW154 DCW156:DCW157 DCW159:DCW161 DCZ150:DCZ152 DMS153:DMS154 DMS156:DMS157 DMS159:DMS161 DMV150:DMV152 DWO153:DWO154 DWO156:DWO157 DWO159:DWO161 DWR150:DWR152 EGK153:EGK154 EGK156:EGK157 EGK159:EGK161 EGN150:EGN152 EQG153:EQG154 EQG156:EQG157 EQG159:EQG161 EQJ150:EQJ152 FAC153:FAC154 FAC156:FAC157 FAC159:FAC161 FAF150:FAF152 FJY153:FJY154 FJY156:FJY157 FJY159:FJY161 FKB150:FKB152 FTU153:FTU154 FTU156:FTU157 FTU159:FTU161 FTX150:FTX152 GDQ153:GDQ154 GDQ156:GDQ157 GDQ159:GDQ161 GDT150:GDT152 GNM153:GNM154 GNM156:GNM157 GNM159:GNM161 GNP150:GNP152 GXI153:GXI154 GXI156:GXI157 GXI159:GXI161 GXL150:GXL152 HHE153:HHE154 HHE156:HHE157 HHE159:HHE161 HHH150:HHH152 HRA153:HRA154 HRA156:HRA157 HRA159:HRA161 HRD150:HRD152 IAW153:IAW154 IAW156:IAW157 IAW159:IAW161 IAZ150:IAZ152 IKS153:IKS154 IKS156:IKS157 IKS159:IKS161 IKV150:IKV152 IUO153:IUO154 IUO156:IUO157 IUO159:IUO161 IUR150:IUR152 JEK153:JEK154 JEK156:JEK157 JEK159:JEK161 JEN150:JEN152 JOG153:JOG154 JOG156:JOG157 JOG159:JOG161 JOJ150:JOJ152 JYC153:JYC154 JYC156:JYC157 JYC159:JYC161 JYF150:JYF152 KHY153:KHY154 KHY156:KHY157 KHY159:KHY161 KIB150:KIB152 KRU153:KRU154 KRU156:KRU157 KRU159:KRU161 KRX150:KRX152 LBQ153:LBQ154 LBQ156:LBQ157 LBQ159:LBQ161 LBT150:LBT152 LLM153:LLM154 LLM156:LLM157 LLM159:LLM161 LLP150:LLP152 LVI153:LVI154 LVI156:LVI157 LVI159:LVI161 LVL150:LVL152 MFE153:MFE154 MFE156:MFE157 MFE159:MFE161 MFH150:MFH152 MPA153:MPA154 MPA156:MPA157 MPA159:MPA161 MPD150:MPD152 MYW153:MYW154 MYW156:MYW157 MYW159:MYW161 MYZ150:MYZ152 NIS153:NIS154 NIS156:NIS157 NIS159:NIS161 NIV150:NIV152 NSO153:NSO154 NSO156:NSO157 NSO159:NSO161 NSR150:NSR152 OCK153:OCK154 OCK156:OCK157 OCK159:OCK161 OCN150:OCN152 OMG153:OMG154 OMG156:OMG157 OMG159:OMG161 OMJ150:OMJ152 OWC153:OWC154 OWC156:OWC157 OWC159:OWC161 OWF150:OWF152 PFY153:PFY154 PFY156:PFY157 PFY159:PFY161 PGB150:PGB152 PPU153:PPU154 PPU156:PPU157 PPU159:PPU161 PPX150:PPX152 PZQ153:PZQ154 PZQ156:PZQ157 PZQ159:PZQ161 PZT150:PZT152 QJM153:QJM154 QJM156:QJM157 QJM159:QJM161 QJP150:QJP152 QTI153:QTI154 QTI156:QTI157 QTI159:QTI161 QTL150:QTL152 RDE153:RDE154 RDE156:RDE157 RDE159:RDE161 RDH150:RDH152 RNA153:RNA154 RNA156:RNA157 RNA159:RNA161 RND150:RND152 RWW153:RWW154 RWW156:RWW157 RWW159:RWW161 RWZ150:RWZ152 SGS153:SGS154 SGS156:SGS157 SGS159:SGS161 SGV150:SGV152 SQO153:SQO154 SQO156:SQO157 SQO159:SQO161 SQR150:SQR152 TAK153:TAK154 TAK156:TAK157 TAK159:TAK161 TAN150:TAN152 TKG153:TKG154 TKG156:TKG157 TKG159:TKG161 TKJ150:TKJ152 TUC153:TUC154 TUC156:TUC157 TUC159:TUC161 TUF150:TUF152 UDY153:UDY154 UDY156:UDY157 UDY159:UDY161 UEB150:UEB152 UNU153:UNU154 UNU156:UNU157 UNU159:UNU161 UNX150:UNX152 UXQ153:UXQ154 UXQ156:UXQ157 UXQ159:UXQ161 UXT150:UXT152 VHM153:VHM154 VHM156:VHM157 VHM159:VHM161 VHP150:VHP152 VRI153:VRI154 VRI156:VRI157 VRI159:VRI161 VRL150:VRL152 WBE153:WBE154 WBE156:WBE157 WBE159:WBE161 WBH150:WBH152 WLA153:WLA154 WLA156:WLA157 WLA159:WLA161 WLD150:WLD152 WUW153:WUW154 WUW156:WUW157 WUW159:WUW161 WUZ150:WUZ152">
      <formula1>ee</formula1>
    </dataValidation>
    <dataValidation type="list" allowBlank="1" showInputMessage="1" showErrorMessage="1" sqref="IA153:IA163 ID150:ID152 RW153:RW163 RZ150:RZ152 ABS153:ABS163 ABV150:ABV152 ALO153:ALO163 ALR150:ALR152 AVK153:AVK163 AVN150:AVN152 BFG153:BFG163 BFJ150:BFJ152 BPC153:BPC163 BPF150:BPF152 BYY153:BYY163 BZB150:BZB152 CIU153:CIU163 CIX150:CIX152 CSQ153:CSQ163 CST150:CST152 DCM153:DCM163 DCP150:DCP152 DMI153:DMI163 DML150:DML152 DWE153:DWE163 DWH150:DWH152 EGA153:EGA163 EGD150:EGD152 EPW153:EPW163 EPZ150:EPZ152 EZS153:EZS163 EZV150:EZV152 FJO153:FJO163 FJR150:FJR152 FTK153:FTK163 FTN150:FTN152 GDG153:GDG163 GDJ150:GDJ152 GNC153:GNC163 GNF150:GNF152 GWY153:GWY163 GXB150:GXB152 HGU153:HGU163 HGX150:HGX152 HQQ153:HQQ163 HQT150:HQT152 IAM153:IAM163 IAP150:IAP152 IKI153:IKI163 IKL150:IKL152 IUE153:IUE163 IUH150:IUH152 JEA153:JEA163 JED150:JED152 JNW153:JNW163 JNZ150:JNZ152 JXS153:JXS163 JXV150:JXV152 KHO153:KHO163 KHR150:KHR152 KRK153:KRK163 KRN150:KRN152 LBG153:LBG163 LBJ150:LBJ152 LLC153:LLC163 LLF150:LLF152 LUY153:LUY163 LVB150:LVB152 MEU153:MEU163 MEX150:MEX152 MOQ153:MOQ163 MOT150:MOT152 MYM153:MYM163 MYP150:MYP152 NII153:NII163 NIL150:NIL152 NSE153:NSE163 NSH150:NSH152 OCA153:OCA163 OCD150:OCD152 OLW153:OLW163 OLZ150:OLZ152 OVS153:OVS163 OVV150:OVV152 PFO153:PFO163 PFR150:PFR152 PPK153:PPK163 PPN150:PPN152 PZG153:PZG163 PZJ150:PZJ152 QJC153:QJC163 QJF150:QJF152 QSY153:QSY163 QTB150:QTB152 RCU153:RCU163 RCX150:RCX152 RMQ153:RMQ163 RMT150:RMT152 RWM153:RWM163 RWP150:RWP152 SGI153:SGI163 SGL150:SGL152 SQE153:SQE163 SQH150:SQH152 TAA153:TAA163 TAD150:TAD152 TJW153:TJW163 TJZ150:TJZ152 TTS153:TTS163 TTV150:TTV152 UDO153:UDO163 UDR150:UDR152 UNK153:UNK163 UNN150:UNN152 UXG153:UXG163 UXJ150:UXJ152 VHC153:VHC163 VHF150:VHF152 VQY153:VQY163 VRB150:VRB152 WAU153:WAU163 WAX150:WAX152 WKQ153:WKQ163 WKT150:WKT152 WUM153:WUM163 WUP150:WUP152">
      <formula1>aa</formula1>
    </dataValidation>
  </dataValidations>
  <pageMargins left="0.699305555555556" right="0.699305555555556"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7"/>
  <sheetViews>
    <sheetView zoomScale="90" zoomScaleNormal="90" workbookViewId="0">
      <selection activeCell="E11" sqref="E11"/>
    </sheetView>
  </sheetViews>
  <sheetFormatPr defaultColWidth="9" defaultRowHeight="13.5"/>
  <cols>
    <col min="1" max="1" width="5" style="56" customWidth="1"/>
    <col min="2" max="2" width="8" style="57" customWidth="1"/>
    <col min="3" max="3" width="5" style="57" customWidth="1"/>
    <col min="4" max="4" width="24" style="57" customWidth="1"/>
    <col min="5" max="5" width="26.25" style="57" hidden="1" customWidth="1"/>
    <col min="6" max="6" width="62.5833333333333" style="58" customWidth="1"/>
    <col min="7" max="7" width="30.25" style="56" customWidth="1"/>
    <col min="8" max="8" width="9.5" style="59" customWidth="1"/>
    <col min="9" max="9" width="11.0833333333333" style="59" customWidth="1"/>
    <col min="10" max="10" width="4.5" style="60" customWidth="1"/>
    <col min="11" max="11" width="6.58333333333333" style="60" hidden="1" customWidth="1"/>
    <col min="12" max="12" width="39.3333333333333" style="60" hidden="1" customWidth="1"/>
    <col min="13" max="16384" width="9" style="60"/>
  </cols>
  <sheetData>
    <row r="1" s="53" customFormat="1" ht="24" customHeight="1" spans="1:12">
      <c r="A1" s="61" t="s">
        <v>46</v>
      </c>
      <c r="B1" s="61" t="s">
        <v>47</v>
      </c>
      <c r="C1" s="62" t="s">
        <v>48</v>
      </c>
      <c r="D1" s="61" t="s">
        <v>52</v>
      </c>
      <c r="E1" s="61" t="s">
        <v>56</v>
      </c>
      <c r="F1" s="63" t="s">
        <v>67</v>
      </c>
      <c r="G1" s="61" t="s">
        <v>2077</v>
      </c>
      <c r="H1" s="64" t="s">
        <v>2078</v>
      </c>
      <c r="I1" s="64"/>
      <c r="K1" s="78"/>
      <c r="L1" s="78"/>
    </row>
    <row r="2" s="54" customFormat="1" ht="25" hidden="1" customHeight="1" spans="1:12">
      <c r="A2" s="65" t="s">
        <v>28</v>
      </c>
      <c r="B2" s="65" t="s">
        <v>546</v>
      </c>
      <c r="C2" s="65">
        <v>3</v>
      </c>
      <c r="D2" s="66" t="s">
        <v>1019</v>
      </c>
      <c r="E2" s="66" t="s">
        <v>1021</v>
      </c>
      <c r="F2" s="67" t="s">
        <v>1027</v>
      </c>
      <c r="G2" s="66"/>
      <c r="H2" s="68" t="s">
        <v>2079</v>
      </c>
      <c r="I2" s="68"/>
      <c r="K2" s="79"/>
      <c r="L2" s="80" t="s">
        <v>2080</v>
      </c>
    </row>
    <row r="3" s="54" customFormat="1" ht="25" hidden="1" customHeight="1" spans="1:12">
      <c r="A3" s="65" t="s">
        <v>28</v>
      </c>
      <c r="B3" s="65" t="s">
        <v>141</v>
      </c>
      <c r="C3" s="65">
        <v>5</v>
      </c>
      <c r="D3" s="66" t="s">
        <v>962</v>
      </c>
      <c r="E3" s="66" t="s">
        <v>964</v>
      </c>
      <c r="F3" s="67" t="s">
        <v>970</v>
      </c>
      <c r="G3" s="66"/>
      <c r="H3" s="68" t="s">
        <v>2079</v>
      </c>
      <c r="I3" s="68"/>
      <c r="K3" s="81" t="s">
        <v>44</v>
      </c>
      <c r="L3" s="81" t="s">
        <v>2081</v>
      </c>
    </row>
    <row r="4" s="54" customFormat="1" ht="25" hidden="1" customHeight="1" spans="1:12">
      <c r="A4" s="65" t="s">
        <v>28</v>
      </c>
      <c r="B4" s="65" t="s">
        <v>486</v>
      </c>
      <c r="C4" s="65">
        <v>2</v>
      </c>
      <c r="D4" s="66" t="s">
        <v>487</v>
      </c>
      <c r="E4" s="66" t="s">
        <v>489</v>
      </c>
      <c r="F4" s="67" t="s">
        <v>495</v>
      </c>
      <c r="G4" s="66"/>
      <c r="H4" s="68" t="s">
        <v>2079</v>
      </c>
      <c r="I4" s="68"/>
      <c r="K4" s="81">
        <v>1</v>
      </c>
      <c r="L4" s="82" t="s">
        <v>2082</v>
      </c>
    </row>
    <row r="5" s="54" customFormat="1" ht="25" hidden="1" customHeight="1" spans="1:12">
      <c r="A5" s="65" t="s">
        <v>28</v>
      </c>
      <c r="B5" s="65" t="s">
        <v>650</v>
      </c>
      <c r="C5" s="65">
        <v>4</v>
      </c>
      <c r="D5" s="66" t="s">
        <v>1146</v>
      </c>
      <c r="E5" s="66" t="s">
        <v>1148</v>
      </c>
      <c r="F5" s="67" t="s">
        <v>1154</v>
      </c>
      <c r="G5" s="66"/>
      <c r="H5" s="68" t="s">
        <v>2079</v>
      </c>
      <c r="I5" s="68"/>
      <c r="K5" s="81">
        <v>2</v>
      </c>
      <c r="L5" s="82" t="s">
        <v>2083</v>
      </c>
    </row>
    <row r="6" s="54" customFormat="1" ht="25" hidden="1" customHeight="1" spans="1:12">
      <c r="A6" s="65" t="s">
        <v>28</v>
      </c>
      <c r="B6" s="65" t="s">
        <v>650</v>
      </c>
      <c r="C6" s="65">
        <v>10</v>
      </c>
      <c r="D6" s="66" t="s">
        <v>1296</v>
      </c>
      <c r="E6" s="66" t="s">
        <v>1299</v>
      </c>
      <c r="F6" s="67" t="s">
        <v>1305</v>
      </c>
      <c r="G6" s="66"/>
      <c r="H6" s="68" t="s">
        <v>2079</v>
      </c>
      <c r="I6" s="68"/>
      <c r="K6" s="81">
        <v>3</v>
      </c>
      <c r="L6" s="82" t="s">
        <v>2084</v>
      </c>
    </row>
    <row r="7" s="54" customFormat="1" ht="25" hidden="1" customHeight="1" spans="1:12">
      <c r="A7" s="65" t="s">
        <v>28</v>
      </c>
      <c r="B7" s="65" t="s">
        <v>191</v>
      </c>
      <c r="C7" s="65">
        <v>4</v>
      </c>
      <c r="D7" s="66" t="s">
        <v>193</v>
      </c>
      <c r="E7" s="66" t="s">
        <v>196</v>
      </c>
      <c r="F7" s="67" t="s">
        <v>202</v>
      </c>
      <c r="G7" s="66" t="s">
        <v>2085</v>
      </c>
      <c r="H7" s="68" t="s">
        <v>2079</v>
      </c>
      <c r="I7" s="68"/>
      <c r="K7" s="81">
        <v>4</v>
      </c>
      <c r="L7" s="82" t="s">
        <v>2086</v>
      </c>
    </row>
    <row r="8" s="54" customFormat="1" ht="25" hidden="1" customHeight="1" spans="1:12">
      <c r="A8" s="65" t="s">
        <v>28</v>
      </c>
      <c r="B8" s="65" t="s">
        <v>404</v>
      </c>
      <c r="C8" s="65">
        <v>12</v>
      </c>
      <c r="D8" s="66" t="s">
        <v>719</v>
      </c>
      <c r="E8" s="66" t="s">
        <v>721</v>
      </c>
      <c r="F8" s="67" t="s">
        <v>727</v>
      </c>
      <c r="G8" s="66"/>
      <c r="H8" s="68" t="s">
        <v>2079</v>
      </c>
      <c r="I8" s="68"/>
      <c r="K8" s="81">
        <v>5</v>
      </c>
      <c r="L8" s="82" t="s">
        <v>2087</v>
      </c>
    </row>
    <row r="9" s="54" customFormat="1" ht="25" hidden="1" customHeight="1" spans="1:12">
      <c r="A9" s="65" t="s">
        <v>28</v>
      </c>
      <c r="B9" s="65" t="s">
        <v>751</v>
      </c>
      <c r="C9" s="65">
        <v>3</v>
      </c>
      <c r="D9" s="66" t="s">
        <v>1594</v>
      </c>
      <c r="E9" s="66" t="s">
        <v>1596</v>
      </c>
      <c r="F9" s="67" t="s">
        <v>1601</v>
      </c>
      <c r="G9" s="66"/>
      <c r="H9" s="68" t="s">
        <v>2079</v>
      </c>
      <c r="I9" s="68"/>
      <c r="K9" s="81">
        <v>6</v>
      </c>
      <c r="L9" s="82" t="s">
        <v>2088</v>
      </c>
    </row>
    <row r="10" s="54" customFormat="1" ht="25" hidden="1" customHeight="1" spans="1:12">
      <c r="A10" s="65" t="s">
        <v>30</v>
      </c>
      <c r="B10" s="65" t="s">
        <v>751</v>
      </c>
      <c r="C10" s="65">
        <v>2</v>
      </c>
      <c r="D10" s="66" t="s">
        <v>752</v>
      </c>
      <c r="E10" s="66" t="s">
        <v>755</v>
      </c>
      <c r="F10" s="67" t="s">
        <v>762</v>
      </c>
      <c r="G10" s="66"/>
      <c r="H10" s="68" t="s">
        <v>2079</v>
      </c>
      <c r="I10" s="68"/>
      <c r="K10" s="81">
        <v>7</v>
      </c>
      <c r="L10" s="82" t="s">
        <v>2089</v>
      </c>
    </row>
    <row r="11" s="55" customFormat="1" ht="25" hidden="1" customHeight="1" spans="1:12">
      <c r="A11" s="65" t="s">
        <v>32</v>
      </c>
      <c r="B11" s="65" t="s">
        <v>260</v>
      </c>
      <c r="C11" s="65">
        <v>2</v>
      </c>
      <c r="D11" s="66" t="s">
        <v>261</v>
      </c>
      <c r="E11" s="66" t="s">
        <v>265</v>
      </c>
      <c r="F11" s="67" t="s">
        <v>2090</v>
      </c>
      <c r="G11" s="69"/>
      <c r="H11" s="70" t="s">
        <v>2079</v>
      </c>
      <c r="I11" s="70"/>
      <c r="K11" s="83">
        <v>8</v>
      </c>
      <c r="L11" s="69" t="s">
        <v>2091</v>
      </c>
    </row>
    <row r="12" s="54" customFormat="1" ht="25" hidden="1" customHeight="1" spans="1:12">
      <c r="A12" s="65" t="s">
        <v>32</v>
      </c>
      <c r="B12" s="65" t="s">
        <v>72</v>
      </c>
      <c r="C12" s="65">
        <v>1</v>
      </c>
      <c r="D12" s="66" t="s">
        <v>75</v>
      </c>
      <c r="E12" s="66" t="s">
        <v>78</v>
      </c>
      <c r="F12" s="67" t="s">
        <v>87</v>
      </c>
      <c r="G12" s="66"/>
      <c r="H12" s="68" t="s">
        <v>2079</v>
      </c>
      <c r="I12" s="68"/>
      <c r="K12" s="81">
        <v>9</v>
      </c>
      <c r="L12" s="82" t="s">
        <v>2092</v>
      </c>
    </row>
    <row r="13" s="54" customFormat="1" ht="25" hidden="1" customHeight="1" spans="1:12">
      <c r="A13" s="65" t="s">
        <v>32</v>
      </c>
      <c r="B13" s="65" t="s">
        <v>141</v>
      </c>
      <c r="C13" s="65">
        <v>12</v>
      </c>
      <c r="D13" s="66" t="s">
        <v>1286</v>
      </c>
      <c r="E13" s="66" t="s">
        <v>1288</v>
      </c>
      <c r="F13" s="67" t="s">
        <v>2093</v>
      </c>
      <c r="G13" s="66" t="s">
        <v>2094</v>
      </c>
      <c r="H13" s="68" t="s">
        <v>2079</v>
      </c>
      <c r="I13" s="68"/>
      <c r="K13" s="81">
        <v>10</v>
      </c>
      <c r="L13" s="82" t="s">
        <v>2095</v>
      </c>
    </row>
    <row r="14" s="54" customFormat="1" ht="25" hidden="1" customHeight="1" spans="1:12">
      <c r="A14" s="65" t="s">
        <v>32</v>
      </c>
      <c r="B14" s="65" t="s">
        <v>486</v>
      </c>
      <c r="C14" s="65">
        <v>4</v>
      </c>
      <c r="D14" s="66" t="s">
        <v>1460</v>
      </c>
      <c r="E14" s="66" t="s">
        <v>1462</v>
      </c>
      <c r="F14" s="67" t="s">
        <v>1468</v>
      </c>
      <c r="G14" s="66"/>
      <c r="H14" s="68" t="s">
        <v>2079</v>
      </c>
      <c r="I14" s="68"/>
      <c r="K14" s="81">
        <v>11</v>
      </c>
      <c r="L14" s="82" t="s">
        <v>2096</v>
      </c>
    </row>
    <row r="15" s="54" customFormat="1" ht="25" hidden="1" customHeight="1" spans="1:12">
      <c r="A15" s="65" t="s">
        <v>32</v>
      </c>
      <c r="B15" s="65" t="s">
        <v>404</v>
      </c>
      <c r="C15" s="65">
        <v>11</v>
      </c>
      <c r="D15" s="66" t="s">
        <v>1733</v>
      </c>
      <c r="E15" s="66" t="s">
        <v>1735</v>
      </c>
      <c r="F15" s="67" t="s">
        <v>1741</v>
      </c>
      <c r="G15" s="66"/>
      <c r="H15" s="68" t="s">
        <v>2079</v>
      </c>
      <c r="I15" s="68"/>
      <c r="K15" s="81">
        <v>12</v>
      </c>
      <c r="L15" s="82" t="s">
        <v>2097</v>
      </c>
    </row>
    <row r="16" s="54" customFormat="1" ht="25" hidden="1" customHeight="1" spans="1:12">
      <c r="A16" s="65" t="s">
        <v>34</v>
      </c>
      <c r="B16" s="65" t="s">
        <v>650</v>
      </c>
      <c r="C16" s="65">
        <v>2</v>
      </c>
      <c r="D16" s="66" t="s">
        <v>764</v>
      </c>
      <c r="E16" s="66" t="s">
        <v>766</v>
      </c>
      <c r="F16" s="67" t="s">
        <v>2098</v>
      </c>
      <c r="G16" s="66"/>
      <c r="H16" s="68" t="s">
        <v>2079</v>
      </c>
      <c r="I16" s="68"/>
      <c r="K16" s="81">
        <v>13</v>
      </c>
      <c r="L16" s="82" t="s">
        <v>2099</v>
      </c>
    </row>
    <row r="17" s="55" customFormat="1" ht="25" hidden="1" customHeight="1" spans="1:12">
      <c r="A17" s="65" t="s">
        <v>34</v>
      </c>
      <c r="B17" s="65" t="s">
        <v>404</v>
      </c>
      <c r="C17" s="65">
        <v>1</v>
      </c>
      <c r="D17" s="66" t="s">
        <v>1366</v>
      </c>
      <c r="E17" s="66" t="s">
        <v>1368</v>
      </c>
      <c r="F17" s="67" t="s">
        <v>2100</v>
      </c>
      <c r="G17" s="69" t="s">
        <v>2101</v>
      </c>
      <c r="H17" s="70" t="s">
        <v>2079</v>
      </c>
      <c r="I17" s="70"/>
      <c r="K17" s="83">
        <v>14</v>
      </c>
      <c r="L17" s="69" t="s">
        <v>2102</v>
      </c>
    </row>
    <row r="18" s="54" customFormat="1" ht="25" hidden="1" customHeight="1" spans="1:12">
      <c r="A18" s="65" t="s">
        <v>34</v>
      </c>
      <c r="B18" s="65" t="s">
        <v>650</v>
      </c>
      <c r="C18" s="65">
        <v>6</v>
      </c>
      <c r="D18" s="66" t="s">
        <v>828</v>
      </c>
      <c r="E18" s="66" t="s">
        <v>830</v>
      </c>
      <c r="F18" s="67" t="s">
        <v>836</v>
      </c>
      <c r="G18" s="66"/>
      <c r="H18" s="68" t="s">
        <v>2079</v>
      </c>
      <c r="I18" s="68"/>
      <c r="K18" s="81">
        <v>15</v>
      </c>
      <c r="L18" s="82" t="s">
        <v>2103</v>
      </c>
    </row>
    <row r="19" s="55" customFormat="1" ht="25" hidden="1" customHeight="1" spans="1:12">
      <c r="A19" s="65" t="s">
        <v>34</v>
      </c>
      <c r="B19" s="65" t="s">
        <v>650</v>
      </c>
      <c r="C19" s="65">
        <v>1</v>
      </c>
      <c r="D19" s="66" t="s">
        <v>651</v>
      </c>
      <c r="E19" s="66" t="s">
        <v>653</v>
      </c>
      <c r="F19" s="67" t="s">
        <v>2104</v>
      </c>
      <c r="G19" s="69"/>
      <c r="H19" s="70" t="s">
        <v>2079</v>
      </c>
      <c r="I19" s="70"/>
      <c r="K19" s="83">
        <v>16</v>
      </c>
      <c r="L19" s="69" t="s">
        <v>2105</v>
      </c>
    </row>
    <row r="20" s="55" customFormat="1" ht="25" hidden="1" customHeight="1" spans="1:12">
      <c r="A20" s="65" t="s">
        <v>34</v>
      </c>
      <c r="B20" s="65" t="s">
        <v>486</v>
      </c>
      <c r="C20" s="65">
        <v>5</v>
      </c>
      <c r="D20" s="66" t="s">
        <v>1077</v>
      </c>
      <c r="E20" s="66" t="s">
        <v>1079</v>
      </c>
      <c r="F20" s="67" t="s">
        <v>2106</v>
      </c>
      <c r="G20" s="69"/>
      <c r="H20" s="70" t="s">
        <v>2079</v>
      </c>
      <c r="I20" s="70"/>
      <c r="K20" s="83">
        <v>17</v>
      </c>
      <c r="L20" s="69" t="s">
        <v>2107</v>
      </c>
    </row>
    <row r="21" s="54" customFormat="1" ht="24" hidden="1" customHeight="1" spans="1:12">
      <c r="A21" s="65" t="s">
        <v>36</v>
      </c>
      <c r="B21" s="65" t="s">
        <v>546</v>
      </c>
      <c r="C21" s="65">
        <v>4</v>
      </c>
      <c r="D21" s="66" t="s">
        <v>1603</v>
      </c>
      <c r="E21" s="66" t="s">
        <v>1605</v>
      </c>
      <c r="F21" s="67" t="s">
        <v>1610</v>
      </c>
      <c r="G21" s="66"/>
      <c r="H21" s="68" t="s">
        <v>2079</v>
      </c>
      <c r="I21" s="68"/>
      <c r="K21" s="81">
        <v>18</v>
      </c>
      <c r="L21" s="82" t="s">
        <v>2108</v>
      </c>
    </row>
    <row r="22" s="55" customFormat="1" ht="25" hidden="1" customHeight="1" spans="1:12">
      <c r="A22" s="65" t="s">
        <v>36</v>
      </c>
      <c r="B22" s="65" t="s">
        <v>650</v>
      </c>
      <c r="C22" s="65">
        <v>9</v>
      </c>
      <c r="D22" s="66" t="s">
        <v>1137</v>
      </c>
      <c r="E22" s="66" t="s">
        <v>1139</v>
      </c>
      <c r="F22" s="67" t="s">
        <v>2109</v>
      </c>
      <c r="G22" s="69"/>
      <c r="H22" s="70" t="s">
        <v>2079</v>
      </c>
      <c r="I22" s="70"/>
      <c r="K22" s="83">
        <v>19</v>
      </c>
      <c r="L22" s="69" t="s">
        <v>2110</v>
      </c>
    </row>
    <row r="23" s="54" customFormat="1" ht="24" hidden="1" customHeight="1" spans="1:12">
      <c r="A23" s="65" t="s">
        <v>36</v>
      </c>
      <c r="B23" s="65" t="s">
        <v>260</v>
      </c>
      <c r="C23" s="65">
        <v>12</v>
      </c>
      <c r="D23" s="66" t="s">
        <v>1356</v>
      </c>
      <c r="E23" s="66" t="s">
        <v>1358</v>
      </c>
      <c r="F23" s="67" t="s">
        <v>1364</v>
      </c>
      <c r="G23" s="66"/>
      <c r="H23" s="68" t="s">
        <v>2079</v>
      </c>
      <c r="I23" s="68"/>
      <c r="K23" s="81">
        <v>20</v>
      </c>
      <c r="L23" s="82" t="s">
        <v>2111</v>
      </c>
    </row>
    <row r="24" s="54" customFormat="1" ht="24" hidden="1" customHeight="1" spans="1:12">
      <c r="A24" s="65" t="s">
        <v>36</v>
      </c>
      <c r="B24" s="65" t="s">
        <v>141</v>
      </c>
      <c r="C24" s="65">
        <v>13</v>
      </c>
      <c r="D24" s="66" t="s">
        <v>281</v>
      </c>
      <c r="E24" s="66" t="s">
        <v>283</v>
      </c>
      <c r="F24" s="67" t="s">
        <v>289</v>
      </c>
      <c r="G24" s="66"/>
      <c r="H24" s="68" t="s">
        <v>2079</v>
      </c>
      <c r="I24" s="68"/>
      <c r="K24" s="81">
        <v>21</v>
      </c>
      <c r="L24" s="82" t="s">
        <v>2112</v>
      </c>
    </row>
    <row r="25" s="54" customFormat="1" ht="25" customHeight="1" spans="1:12">
      <c r="A25" s="71" t="s">
        <v>36</v>
      </c>
      <c r="B25" s="71" t="s">
        <v>838</v>
      </c>
      <c r="C25" s="71">
        <v>5</v>
      </c>
      <c r="D25" s="72" t="s">
        <v>871</v>
      </c>
      <c r="E25" s="72" t="s">
        <v>873</v>
      </c>
      <c r="F25" s="73" t="s">
        <v>2113</v>
      </c>
      <c r="G25" s="74" t="s">
        <v>2114</v>
      </c>
      <c r="H25" s="75" t="s">
        <v>2115</v>
      </c>
      <c r="I25" s="75" t="s">
        <v>2116</v>
      </c>
      <c r="K25" s="81">
        <v>22</v>
      </c>
      <c r="L25" s="82" t="s">
        <v>2117</v>
      </c>
    </row>
    <row r="26" s="54" customFormat="1" ht="24" hidden="1" customHeight="1" spans="1:12">
      <c r="A26" s="65" t="s">
        <v>37</v>
      </c>
      <c r="B26" s="65" t="s">
        <v>404</v>
      </c>
      <c r="C26" s="65">
        <v>8</v>
      </c>
      <c r="D26" s="66" t="s">
        <v>1431</v>
      </c>
      <c r="E26" s="66" t="s">
        <v>1433</v>
      </c>
      <c r="F26" s="67" t="s">
        <v>1439</v>
      </c>
      <c r="G26" s="66"/>
      <c r="H26" s="68" t="s">
        <v>2079</v>
      </c>
      <c r="I26" s="68"/>
      <c r="K26" s="81">
        <v>23</v>
      </c>
      <c r="L26" s="82" t="s">
        <v>2118</v>
      </c>
    </row>
    <row r="27" s="54" customFormat="1" ht="24" hidden="1" customHeight="1" spans="1:12">
      <c r="A27" s="65" t="s">
        <v>37</v>
      </c>
      <c r="B27" s="65" t="s">
        <v>650</v>
      </c>
      <c r="C27" s="65">
        <v>17</v>
      </c>
      <c r="D27" s="66" t="s">
        <v>1211</v>
      </c>
      <c r="E27" s="66" t="s">
        <v>1213</v>
      </c>
      <c r="F27" s="67" t="s">
        <v>1218</v>
      </c>
      <c r="G27" s="66"/>
      <c r="H27" s="68" t="s">
        <v>2079</v>
      </c>
      <c r="I27" s="68"/>
      <c r="K27" s="81">
        <v>24</v>
      </c>
      <c r="L27" s="82" t="s">
        <v>2119</v>
      </c>
    </row>
    <row r="28" s="54" customFormat="1" ht="24" hidden="1" customHeight="1" spans="1:12">
      <c r="A28" s="65" t="s">
        <v>37</v>
      </c>
      <c r="B28" s="65" t="s">
        <v>739</v>
      </c>
      <c r="C28" s="65">
        <v>9</v>
      </c>
      <c r="D28" s="66" t="s">
        <v>1555</v>
      </c>
      <c r="E28" s="66" t="s">
        <v>1558</v>
      </c>
      <c r="F28" s="67" t="s">
        <v>2120</v>
      </c>
      <c r="G28" s="66"/>
      <c r="H28" s="68" t="s">
        <v>2079</v>
      </c>
      <c r="I28" s="68"/>
      <c r="K28" s="81">
        <v>25</v>
      </c>
      <c r="L28" s="82" t="s">
        <v>2121</v>
      </c>
    </row>
    <row r="29" s="54" customFormat="1" ht="24" hidden="1" customHeight="1" spans="1:12">
      <c r="A29" s="65" t="s">
        <v>38</v>
      </c>
      <c r="B29" s="65" t="s">
        <v>739</v>
      </c>
      <c r="C29" s="65">
        <v>4</v>
      </c>
      <c r="D29" s="66" t="s">
        <v>1507</v>
      </c>
      <c r="E29" s="66" t="s">
        <v>1510</v>
      </c>
      <c r="F29" s="67" t="s">
        <v>1517</v>
      </c>
      <c r="G29" s="66" t="s">
        <v>304</v>
      </c>
      <c r="H29" s="68" t="s">
        <v>2079</v>
      </c>
      <c r="I29" s="68"/>
      <c r="K29" s="81">
        <v>26</v>
      </c>
      <c r="L29" s="82" t="s">
        <v>2122</v>
      </c>
    </row>
    <row r="30" s="54" customFormat="1" ht="24" hidden="1" customHeight="1" spans="1:12">
      <c r="A30" s="65" t="s">
        <v>38</v>
      </c>
      <c r="B30" s="65" t="s">
        <v>260</v>
      </c>
      <c r="C30" s="65">
        <v>10</v>
      </c>
      <c r="D30" s="66" t="s">
        <v>1335</v>
      </c>
      <c r="E30" s="66" t="s">
        <v>1338</v>
      </c>
      <c r="F30" s="67" t="s">
        <v>1345</v>
      </c>
      <c r="G30" s="66"/>
      <c r="H30" s="68" t="s">
        <v>2079</v>
      </c>
      <c r="I30" s="68"/>
      <c r="K30" s="81">
        <v>27</v>
      </c>
      <c r="L30" s="82" t="s">
        <v>2123</v>
      </c>
    </row>
    <row r="31" s="54" customFormat="1" ht="24" hidden="1" customHeight="1" spans="1:12">
      <c r="A31" s="65" t="s">
        <v>38</v>
      </c>
      <c r="B31" s="65" t="s">
        <v>141</v>
      </c>
      <c r="C31" s="65">
        <v>6</v>
      </c>
      <c r="D31" s="66" t="s">
        <v>205</v>
      </c>
      <c r="E31" s="66" t="s">
        <v>207</v>
      </c>
      <c r="F31" s="67" t="s">
        <v>213</v>
      </c>
      <c r="G31" s="66"/>
      <c r="H31" s="68" t="s">
        <v>2079</v>
      </c>
      <c r="I31" s="68"/>
      <c r="K31" s="81">
        <v>28</v>
      </c>
      <c r="L31" s="82" t="s">
        <v>2124</v>
      </c>
    </row>
    <row r="32" s="54" customFormat="1" ht="24" hidden="1" customHeight="1" spans="1:12">
      <c r="A32" s="65" t="s">
        <v>38</v>
      </c>
      <c r="B32" s="65" t="s">
        <v>321</v>
      </c>
      <c r="C32" s="65">
        <v>9</v>
      </c>
      <c r="D32" s="66" t="s">
        <v>384</v>
      </c>
      <c r="E32" s="66" t="s">
        <v>386</v>
      </c>
      <c r="F32" s="67" t="s">
        <v>392</v>
      </c>
      <c r="G32" s="66"/>
      <c r="H32" s="68" t="s">
        <v>2079</v>
      </c>
      <c r="I32" s="68"/>
      <c r="K32" s="81">
        <v>29</v>
      </c>
      <c r="L32" s="82" t="s">
        <v>2125</v>
      </c>
    </row>
    <row r="33" s="54" customFormat="1" ht="24" hidden="1" customHeight="1" spans="1:12">
      <c r="A33" s="65" t="s">
        <v>38</v>
      </c>
      <c r="B33" s="65" t="s">
        <v>90</v>
      </c>
      <c r="C33" s="65">
        <v>4</v>
      </c>
      <c r="D33" s="66" t="s">
        <v>117</v>
      </c>
      <c r="E33" s="66" t="s">
        <v>119</v>
      </c>
      <c r="F33" s="67" t="s">
        <v>124</v>
      </c>
      <c r="G33" s="66"/>
      <c r="H33" s="68" t="s">
        <v>2079</v>
      </c>
      <c r="I33" s="68"/>
      <c r="K33" s="81">
        <v>30</v>
      </c>
      <c r="L33" s="82" t="s">
        <v>2126</v>
      </c>
    </row>
    <row r="34" s="55" customFormat="1" ht="25" hidden="1" customHeight="1" spans="1:12">
      <c r="A34" s="65" t="s">
        <v>38</v>
      </c>
      <c r="B34" s="65" t="s">
        <v>546</v>
      </c>
      <c r="C34" s="65">
        <v>2</v>
      </c>
      <c r="D34" s="66" t="s">
        <v>1585</v>
      </c>
      <c r="E34" s="66" t="s">
        <v>1587</v>
      </c>
      <c r="F34" s="67" t="s">
        <v>2127</v>
      </c>
      <c r="G34" s="76"/>
      <c r="H34" s="70" t="s">
        <v>2079</v>
      </c>
      <c r="I34" s="70"/>
      <c r="K34" s="83">
        <v>31</v>
      </c>
      <c r="L34" s="69" t="s">
        <v>2101</v>
      </c>
    </row>
    <row r="35" s="54" customFormat="1" ht="24" hidden="1" customHeight="1" spans="1:12">
      <c r="A35" s="65" t="s">
        <v>38</v>
      </c>
      <c r="B35" s="65" t="s">
        <v>260</v>
      </c>
      <c r="C35" s="65">
        <v>7</v>
      </c>
      <c r="D35" s="66" t="s">
        <v>1307</v>
      </c>
      <c r="E35" s="66" t="s">
        <v>1310</v>
      </c>
      <c r="F35" s="67" t="s">
        <v>169</v>
      </c>
      <c r="G35" s="66" t="s">
        <v>2128</v>
      </c>
      <c r="H35" s="68" t="s">
        <v>2079</v>
      </c>
      <c r="I35" s="68"/>
      <c r="K35" s="81">
        <v>32</v>
      </c>
      <c r="L35" s="82" t="s">
        <v>2129</v>
      </c>
    </row>
    <row r="36" s="54" customFormat="1" ht="24" hidden="1" customHeight="1" spans="1:12">
      <c r="A36" s="65" t="s">
        <v>40</v>
      </c>
      <c r="B36" s="65" t="s">
        <v>141</v>
      </c>
      <c r="C36" s="65">
        <v>3</v>
      </c>
      <c r="D36" s="66" t="s">
        <v>171</v>
      </c>
      <c r="E36" s="66" t="s">
        <v>173</v>
      </c>
      <c r="F36" s="67" t="s">
        <v>179</v>
      </c>
      <c r="G36" s="66"/>
      <c r="H36" s="68" t="s">
        <v>2079</v>
      </c>
      <c r="I36" s="68"/>
      <c r="K36" s="81">
        <v>33</v>
      </c>
      <c r="L36" s="82" t="s">
        <v>2130</v>
      </c>
    </row>
    <row r="37" s="54" customFormat="1" ht="24" hidden="1" customHeight="1" spans="1:12">
      <c r="A37" s="65" t="s">
        <v>40</v>
      </c>
      <c r="B37" s="65" t="s">
        <v>90</v>
      </c>
      <c r="C37" s="65">
        <v>2</v>
      </c>
      <c r="D37" s="66" t="s">
        <v>91</v>
      </c>
      <c r="E37" s="66" t="s">
        <v>93</v>
      </c>
      <c r="F37" s="67" t="s">
        <v>99</v>
      </c>
      <c r="G37" s="66"/>
      <c r="H37" s="68" t="s">
        <v>2079</v>
      </c>
      <c r="I37" s="68"/>
      <c r="K37" s="81">
        <v>34</v>
      </c>
      <c r="L37" s="82" t="s">
        <v>2131</v>
      </c>
    </row>
    <row r="38" s="54" customFormat="1" ht="24" hidden="1" customHeight="1" spans="1:12">
      <c r="A38" s="65" t="s">
        <v>40</v>
      </c>
      <c r="B38" s="65" t="s">
        <v>141</v>
      </c>
      <c r="C38" s="65">
        <v>8</v>
      </c>
      <c r="D38" s="66" t="s">
        <v>230</v>
      </c>
      <c r="E38" s="66" t="s">
        <v>232</v>
      </c>
      <c r="F38" s="67" t="s">
        <v>240</v>
      </c>
      <c r="G38" s="66"/>
      <c r="H38" s="68" t="s">
        <v>2079</v>
      </c>
      <c r="I38" s="68"/>
      <c r="K38" s="81">
        <v>35</v>
      </c>
      <c r="L38" s="82" t="s">
        <v>2132</v>
      </c>
    </row>
    <row r="39" s="54" customFormat="1" ht="24" hidden="1" customHeight="1" spans="1:12">
      <c r="A39" s="65" t="s">
        <v>41</v>
      </c>
      <c r="B39" s="65" t="s">
        <v>404</v>
      </c>
      <c r="C39" s="65">
        <v>4</v>
      </c>
      <c r="D39" s="66" t="s">
        <v>1394</v>
      </c>
      <c r="E39" s="66" t="s">
        <v>1396</v>
      </c>
      <c r="F39" s="67" t="s">
        <v>1402</v>
      </c>
      <c r="G39" s="66"/>
      <c r="H39" s="68" t="s">
        <v>2079</v>
      </c>
      <c r="I39" s="68"/>
      <c r="K39" s="81">
        <v>36</v>
      </c>
      <c r="L39" s="82" t="s">
        <v>2133</v>
      </c>
    </row>
    <row r="40" s="54" customFormat="1" ht="24" hidden="1" customHeight="1" spans="1:12">
      <c r="A40" s="65" t="s">
        <v>41</v>
      </c>
      <c r="B40" s="65" t="s">
        <v>546</v>
      </c>
      <c r="C40" s="65">
        <v>10</v>
      </c>
      <c r="D40" s="66" t="s">
        <v>1659</v>
      </c>
      <c r="E40" s="66" t="s">
        <v>1661</v>
      </c>
      <c r="F40" s="67" t="s">
        <v>1667</v>
      </c>
      <c r="G40" s="66"/>
      <c r="H40" s="68" t="s">
        <v>2079</v>
      </c>
      <c r="I40" s="68"/>
      <c r="K40" s="81">
        <v>37</v>
      </c>
      <c r="L40" s="82" t="s">
        <v>2134</v>
      </c>
    </row>
    <row r="41" s="54" customFormat="1" ht="24" hidden="1" customHeight="1" spans="1:12">
      <c r="A41" s="65" t="s">
        <v>41</v>
      </c>
      <c r="B41" s="65" t="s">
        <v>546</v>
      </c>
      <c r="C41" s="65">
        <v>11</v>
      </c>
      <c r="D41" s="66" t="s">
        <v>1669</v>
      </c>
      <c r="E41" s="66" t="s">
        <v>1672</v>
      </c>
      <c r="F41" s="67" t="s">
        <v>1678</v>
      </c>
      <c r="G41" s="66"/>
      <c r="H41" s="68" t="s">
        <v>2079</v>
      </c>
      <c r="I41" s="68"/>
      <c r="K41" s="81">
        <v>38</v>
      </c>
      <c r="L41" s="82" t="s">
        <v>2135</v>
      </c>
    </row>
    <row r="42" s="54" customFormat="1" ht="24" hidden="1" customHeight="1" spans="1:12">
      <c r="A42" s="65" t="s">
        <v>41</v>
      </c>
      <c r="B42" s="65" t="s">
        <v>90</v>
      </c>
      <c r="C42" s="65">
        <v>5</v>
      </c>
      <c r="D42" s="66" t="s">
        <v>128</v>
      </c>
      <c r="E42" s="66" t="s">
        <v>131</v>
      </c>
      <c r="F42" s="67" t="s">
        <v>139</v>
      </c>
      <c r="G42" s="66" t="s">
        <v>2136</v>
      </c>
      <c r="H42" s="68" t="s">
        <v>2079</v>
      </c>
      <c r="I42" s="68"/>
      <c r="K42" s="81">
        <v>39</v>
      </c>
      <c r="L42" s="82" t="s">
        <v>2137</v>
      </c>
    </row>
    <row r="43" s="54" customFormat="1" ht="24" hidden="1" customHeight="1" spans="1:12">
      <c r="A43" s="65" t="s">
        <v>42</v>
      </c>
      <c r="B43" s="65" t="s">
        <v>90</v>
      </c>
      <c r="C43" s="65">
        <v>3</v>
      </c>
      <c r="D43" s="66" t="s">
        <v>102</v>
      </c>
      <c r="E43" s="66" t="s">
        <v>106</v>
      </c>
      <c r="F43" s="67" t="s">
        <v>114</v>
      </c>
      <c r="G43" s="66"/>
      <c r="H43" s="68" t="s">
        <v>2079</v>
      </c>
      <c r="I43" s="68"/>
      <c r="K43" s="81">
        <v>40</v>
      </c>
      <c r="L43" s="82" t="s">
        <v>2138</v>
      </c>
    </row>
    <row r="44" s="54" customFormat="1" ht="24" hidden="1" customHeight="1" spans="1:12">
      <c r="A44" s="65" t="s">
        <v>42</v>
      </c>
      <c r="B44" s="65" t="s">
        <v>751</v>
      </c>
      <c r="C44" s="65">
        <v>10</v>
      </c>
      <c r="D44" s="66" t="s">
        <v>818</v>
      </c>
      <c r="E44" s="66" t="s">
        <v>820</v>
      </c>
      <c r="F44" s="67" t="s">
        <v>826</v>
      </c>
      <c r="G44" s="66"/>
      <c r="H44" s="68" t="s">
        <v>2079</v>
      </c>
      <c r="I44" s="68"/>
      <c r="K44" s="81">
        <v>41</v>
      </c>
      <c r="L44" s="82" t="s">
        <v>2139</v>
      </c>
    </row>
    <row r="45" ht="24" customHeight="1" spans="1:12">
      <c r="A45" s="77"/>
      <c r="K45" s="81">
        <v>42</v>
      </c>
      <c r="L45" s="82" t="s">
        <v>2140</v>
      </c>
    </row>
    <row r="46" ht="24" customHeight="1" spans="1:12">
      <c r="A46" s="77"/>
      <c r="D46" s="57" t="s">
        <v>2141</v>
      </c>
      <c r="K46" s="81">
        <v>43</v>
      </c>
      <c r="L46" s="82" t="s">
        <v>2142</v>
      </c>
    </row>
    <row r="47" ht="24" customHeight="1" spans="11:12">
      <c r="K47" s="81">
        <v>44</v>
      </c>
      <c r="L47" s="82" t="s">
        <v>2143</v>
      </c>
    </row>
    <row r="48" ht="24" customHeight="1" spans="11:12">
      <c r="K48" s="81">
        <v>45</v>
      </c>
      <c r="L48" s="82" t="s">
        <v>2144</v>
      </c>
    </row>
    <row r="49" ht="24" customHeight="1" spans="11:12">
      <c r="K49" s="81">
        <v>46</v>
      </c>
      <c r="L49" s="82" t="s">
        <v>2145</v>
      </c>
    </row>
    <row r="50" ht="24" customHeight="1" spans="11:12">
      <c r="K50" s="81">
        <v>47</v>
      </c>
      <c r="L50" s="82" t="s">
        <v>2146</v>
      </c>
    </row>
    <row r="51" ht="24" customHeight="1" spans="11:12">
      <c r="K51" s="81">
        <v>48</v>
      </c>
      <c r="L51" s="82" t="s">
        <v>2147</v>
      </c>
    </row>
    <row r="52" ht="24" customHeight="1" spans="11:12">
      <c r="K52" s="81">
        <v>49</v>
      </c>
      <c r="L52" s="82" t="s">
        <v>2148</v>
      </c>
    </row>
    <row r="53" ht="24" customHeight="1" spans="11:12">
      <c r="K53" s="81">
        <v>50</v>
      </c>
      <c r="L53" s="82" t="s">
        <v>2149</v>
      </c>
    </row>
    <row r="54" ht="24" customHeight="1" spans="11:12">
      <c r="K54" s="81">
        <v>51</v>
      </c>
      <c r="L54" s="82" t="s">
        <v>2150</v>
      </c>
    </row>
    <row r="55" ht="24" customHeight="1" spans="11:12">
      <c r="K55" s="81">
        <v>52</v>
      </c>
      <c r="L55" s="82" t="s">
        <v>2151</v>
      </c>
    </row>
    <row r="56" ht="24" customHeight="1" spans="11:12">
      <c r="K56" s="81">
        <v>53</v>
      </c>
      <c r="L56" s="82" t="s">
        <v>2152</v>
      </c>
    </row>
    <row r="57" ht="24" customHeight="1" spans="11:12">
      <c r="K57" s="81">
        <v>54</v>
      </c>
      <c r="L57" s="82" t="s">
        <v>2153</v>
      </c>
    </row>
    <row r="58" ht="24" customHeight="1" spans="11:12">
      <c r="K58" s="81">
        <v>55</v>
      </c>
      <c r="L58" s="82" t="s">
        <v>2154</v>
      </c>
    </row>
    <row r="59" ht="24" customHeight="1" spans="11:12">
      <c r="K59" s="81">
        <v>56</v>
      </c>
      <c r="L59" s="82" t="s">
        <v>2155</v>
      </c>
    </row>
    <row r="60" ht="24" customHeight="1" spans="11:12">
      <c r="K60" s="81">
        <v>57</v>
      </c>
      <c r="L60" s="82" t="s">
        <v>2156</v>
      </c>
    </row>
    <row r="61" ht="24" customHeight="1" spans="11:12">
      <c r="K61" s="81">
        <v>58</v>
      </c>
      <c r="L61" s="82" t="s">
        <v>2157</v>
      </c>
    </row>
    <row r="62" ht="24" customHeight="1" spans="11:12">
      <c r="K62" s="81">
        <v>59</v>
      </c>
      <c r="L62" s="82" t="s">
        <v>2158</v>
      </c>
    </row>
    <row r="63" ht="24" customHeight="1" spans="11:12">
      <c r="K63" s="81">
        <v>60</v>
      </c>
      <c r="L63" s="82" t="s">
        <v>2159</v>
      </c>
    </row>
    <row r="64" ht="24" customHeight="1" spans="11:12">
      <c r="K64" s="79"/>
      <c r="L64" s="80" t="s">
        <v>2160</v>
      </c>
    </row>
    <row r="65" ht="24" customHeight="1" spans="11:12">
      <c r="K65" s="81" t="s">
        <v>44</v>
      </c>
      <c r="L65" s="81" t="s">
        <v>2081</v>
      </c>
    </row>
    <row r="66" ht="24" customHeight="1" spans="11:12">
      <c r="K66" s="81">
        <v>1</v>
      </c>
      <c r="L66" s="82" t="s">
        <v>2161</v>
      </c>
    </row>
    <row r="67" ht="24" customHeight="1" spans="11:12">
      <c r="K67" s="81">
        <v>2</v>
      </c>
      <c r="L67" s="82" t="s">
        <v>2162</v>
      </c>
    </row>
    <row r="68" ht="24" customHeight="1" spans="11:12">
      <c r="K68" s="81">
        <v>3</v>
      </c>
      <c r="L68" s="82" t="s">
        <v>2163</v>
      </c>
    </row>
    <row r="69" ht="24" customHeight="1" spans="11:12">
      <c r="K69" s="81">
        <v>4</v>
      </c>
      <c r="L69" s="82" t="s">
        <v>2164</v>
      </c>
    </row>
    <row r="70" ht="24" customHeight="1" spans="11:12">
      <c r="K70" s="81">
        <v>5</v>
      </c>
      <c r="L70" s="82" t="s">
        <v>2165</v>
      </c>
    </row>
    <row r="71" ht="24" customHeight="1" spans="11:12">
      <c r="K71" s="81">
        <v>6</v>
      </c>
      <c r="L71" s="82" t="s">
        <v>2166</v>
      </c>
    </row>
    <row r="72" ht="24" customHeight="1" spans="11:12">
      <c r="K72" s="81">
        <v>7</v>
      </c>
      <c r="L72" s="82" t="s">
        <v>2167</v>
      </c>
    </row>
    <row r="73" ht="24" customHeight="1" spans="11:12">
      <c r="K73" s="81">
        <v>8</v>
      </c>
      <c r="L73" s="82" t="s">
        <v>2168</v>
      </c>
    </row>
    <row r="74" ht="24" customHeight="1" spans="11:12">
      <c r="K74" s="81">
        <v>9</v>
      </c>
      <c r="L74" s="82" t="s">
        <v>2169</v>
      </c>
    </row>
    <row r="75" ht="24" customHeight="1" spans="11:12">
      <c r="K75" s="81">
        <v>10</v>
      </c>
      <c r="L75" s="82" t="s">
        <v>2114</v>
      </c>
    </row>
    <row r="76" ht="24" customHeight="1" spans="11:12">
      <c r="K76" s="81">
        <v>11</v>
      </c>
      <c r="L76" s="82" t="s">
        <v>2170</v>
      </c>
    </row>
    <row r="77" ht="24" customHeight="1" spans="11:12">
      <c r="K77" s="81">
        <v>12</v>
      </c>
      <c r="L77" s="82" t="s">
        <v>2171</v>
      </c>
    </row>
    <row r="78" ht="24" customHeight="1" spans="11:12">
      <c r="K78" s="81">
        <v>13</v>
      </c>
      <c r="L78" s="82" t="s">
        <v>2172</v>
      </c>
    </row>
    <row r="79" ht="24" customHeight="1" spans="11:12">
      <c r="K79" s="81">
        <v>14</v>
      </c>
      <c r="L79" s="82" t="s">
        <v>2173</v>
      </c>
    </row>
    <row r="80" ht="24" customHeight="1" spans="11:12">
      <c r="K80" s="81">
        <v>15</v>
      </c>
      <c r="L80" s="82" t="s">
        <v>2174</v>
      </c>
    </row>
    <row r="81" ht="24" customHeight="1" spans="11:12">
      <c r="K81" s="81">
        <v>16</v>
      </c>
      <c r="L81" s="82" t="s">
        <v>2175</v>
      </c>
    </row>
    <row r="82" ht="24" customHeight="1" spans="11:12">
      <c r="K82" s="81">
        <v>17</v>
      </c>
      <c r="L82" s="82" t="s">
        <v>2176</v>
      </c>
    </row>
    <row r="83" ht="24" customHeight="1" spans="11:12">
      <c r="K83" s="81">
        <v>18</v>
      </c>
      <c r="L83" s="82" t="s">
        <v>2177</v>
      </c>
    </row>
    <row r="84" ht="24" customHeight="1" spans="11:12">
      <c r="K84" s="81">
        <v>19</v>
      </c>
      <c r="L84" s="82" t="s">
        <v>2178</v>
      </c>
    </row>
    <row r="85" ht="24" customHeight="1" spans="11:12">
      <c r="K85" s="81">
        <v>20</v>
      </c>
      <c r="L85" s="82" t="s">
        <v>2179</v>
      </c>
    </row>
    <row r="86" ht="24" customHeight="1" spans="11:12">
      <c r="K86" s="81">
        <v>21</v>
      </c>
      <c r="L86" s="82" t="s">
        <v>2180</v>
      </c>
    </row>
    <row r="87" ht="24" customHeight="1" spans="11:12">
      <c r="K87" s="81">
        <v>22</v>
      </c>
      <c r="L87" s="82" t="s">
        <v>2181</v>
      </c>
    </row>
    <row r="88" ht="24" customHeight="1" spans="11:12">
      <c r="K88" s="81">
        <v>23</v>
      </c>
      <c r="L88" s="82" t="s">
        <v>2182</v>
      </c>
    </row>
    <row r="89" ht="24" customHeight="1" spans="11:12">
      <c r="K89" s="81">
        <v>24</v>
      </c>
      <c r="L89" s="82" t="s">
        <v>2183</v>
      </c>
    </row>
    <row r="90" ht="24" customHeight="1" spans="11:12">
      <c r="K90" s="81">
        <v>25</v>
      </c>
      <c r="L90" s="82" t="s">
        <v>2184</v>
      </c>
    </row>
    <row r="91" ht="24" customHeight="1" spans="11:12">
      <c r="K91" s="81">
        <v>26</v>
      </c>
      <c r="L91" s="82" t="s">
        <v>2185</v>
      </c>
    </row>
    <row r="92" ht="24" customHeight="1" spans="11:12">
      <c r="K92" s="81">
        <v>27</v>
      </c>
      <c r="L92" s="82" t="s">
        <v>2186</v>
      </c>
    </row>
    <row r="93" ht="24" customHeight="1" spans="11:12">
      <c r="K93" s="81">
        <v>28</v>
      </c>
      <c r="L93" s="82" t="s">
        <v>2187</v>
      </c>
    </row>
    <row r="94" ht="24" customHeight="1" spans="11:12">
      <c r="K94" s="81">
        <v>29</v>
      </c>
      <c r="L94" s="82" t="s">
        <v>2188</v>
      </c>
    </row>
    <row r="95" ht="24" customHeight="1" spans="11:12">
      <c r="K95" s="81">
        <v>30</v>
      </c>
      <c r="L95" s="82" t="s">
        <v>2189</v>
      </c>
    </row>
    <row r="96" ht="24" customHeight="1" spans="11:12">
      <c r="K96" s="81">
        <v>31</v>
      </c>
      <c r="L96" s="82" t="s">
        <v>2190</v>
      </c>
    </row>
    <row r="97" ht="24" customHeight="1" spans="11:12">
      <c r="K97" s="81">
        <v>32</v>
      </c>
      <c r="L97" s="82" t="s">
        <v>2191</v>
      </c>
    </row>
    <row r="98" ht="24" customHeight="1" spans="11:12">
      <c r="K98" s="81">
        <v>33</v>
      </c>
      <c r="L98" s="82" t="s">
        <v>2192</v>
      </c>
    </row>
    <row r="99" ht="24" customHeight="1" spans="11:12">
      <c r="K99" s="81">
        <v>34</v>
      </c>
      <c r="L99" s="82" t="s">
        <v>2193</v>
      </c>
    </row>
    <row r="100" ht="24" customHeight="1" spans="11:12">
      <c r="K100" s="81">
        <v>35</v>
      </c>
      <c r="L100" s="82" t="s">
        <v>2194</v>
      </c>
    </row>
    <row r="101" ht="24" customHeight="1" spans="11:12">
      <c r="K101" s="81">
        <v>36</v>
      </c>
      <c r="L101" s="82" t="s">
        <v>2195</v>
      </c>
    </row>
    <row r="102" ht="24" customHeight="1" spans="11:12">
      <c r="K102" s="81">
        <v>37</v>
      </c>
      <c r="L102" s="82" t="s">
        <v>2196</v>
      </c>
    </row>
    <row r="103" ht="24" customHeight="1" spans="11:12">
      <c r="K103" s="81">
        <v>38</v>
      </c>
      <c r="L103" s="82" t="s">
        <v>2197</v>
      </c>
    </row>
    <row r="104" ht="24" customHeight="1" spans="11:12">
      <c r="K104" s="81">
        <v>39</v>
      </c>
      <c r="L104" s="82" t="s">
        <v>2198</v>
      </c>
    </row>
    <row r="105" ht="24" customHeight="1" spans="11:12">
      <c r="K105" s="81">
        <v>40</v>
      </c>
      <c r="L105" s="82" t="s">
        <v>2199</v>
      </c>
    </row>
    <row r="106" ht="24" customHeight="1" spans="11:12">
      <c r="K106" s="81">
        <v>41</v>
      </c>
      <c r="L106" s="82" t="s">
        <v>2200</v>
      </c>
    </row>
    <row r="107" ht="24" customHeight="1" spans="11:12">
      <c r="K107" s="81">
        <v>42</v>
      </c>
      <c r="L107" s="84" t="s">
        <v>2201</v>
      </c>
    </row>
  </sheetData>
  <autoFilter ref="A1:L107">
    <extLst/>
  </autoFilter>
  <pageMargins left="0.699305555555556" right="0.699305555555556"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topLeftCell="A56" workbookViewId="0">
      <selection activeCell="E11" sqref="E11"/>
    </sheetView>
  </sheetViews>
  <sheetFormatPr defaultColWidth="9" defaultRowHeight="20.15" customHeight="1"/>
  <cols>
    <col min="3" max="4" width="25.5833333333333" customWidth="1"/>
    <col min="5" max="5" width="18.25" customWidth="1"/>
    <col min="6" max="6" width="9" style="18"/>
    <col min="7" max="7" width="30.5833333333333" style="19" customWidth="1"/>
    <col min="8" max="8" width="19" style="19" customWidth="1"/>
    <col min="9" max="9" width="29.25" style="20" customWidth="1"/>
  </cols>
  <sheetData>
    <row r="1" customHeight="1" spans="1:5">
      <c r="A1" s="21" t="s">
        <v>47</v>
      </c>
      <c r="B1" s="21" t="s">
        <v>48</v>
      </c>
      <c r="C1" s="21" t="s">
        <v>52</v>
      </c>
      <c r="D1" s="21" t="s">
        <v>56</v>
      </c>
      <c r="E1" s="21" t="s">
        <v>69</v>
      </c>
    </row>
    <row r="2" customHeight="1" spans="1:6">
      <c r="A2" s="22" t="s">
        <v>90</v>
      </c>
      <c r="B2" s="23">
        <v>1</v>
      </c>
      <c r="C2" s="24" t="s">
        <v>710</v>
      </c>
      <c r="D2" s="24" t="s">
        <v>712</v>
      </c>
      <c r="E2" s="22"/>
      <c r="F2" s="18">
        <v>1</v>
      </c>
    </row>
    <row r="3" customHeight="1" spans="1:6">
      <c r="A3" s="22" t="s">
        <v>90</v>
      </c>
      <c r="B3" s="23">
        <v>2</v>
      </c>
      <c r="C3" s="24" t="s">
        <v>91</v>
      </c>
      <c r="D3" s="24" t="s">
        <v>93</v>
      </c>
      <c r="E3" s="22"/>
      <c r="F3" s="18">
        <v>1</v>
      </c>
    </row>
    <row r="4" customHeight="1" spans="1:6">
      <c r="A4" s="22" t="s">
        <v>90</v>
      </c>
      <c r="B4" s="23">
        <v>3</v>
      </c>
      <c r="C4" s="24" t="s">
        <v>102</v>
      </c>
      <c r="D4" s="24" t="s">
        <v>106</v>
      </c>
      <c r="E4" s="22"/>
      <c r="F4" s="18">
        <v>1</v>
      </c>
    </row>
    <row r="5" customHeight="1" spans="1:9">
      <c r="A5" s="24" t="s">
        <v>141</v>
      </c>
      <c r="B5" s="23">
        <v>1</v>
      </c>
      <c r="C5" s="24" t="s">
        <v>143</v>
      </c>
      <c r="D5" s="24" t="s">
        <v>145</v>
      </c>
      <c r="E5" s="25" t="s">
        <v>154</v>
      </c>
      <c r="F5" s="18">
        <v>1</v>
      </c>
      <c r="I5" s="50" t="s">
        <v>2202</v>
      </c>
    </row>
    <row r="6" customHeight="1" spans="1:9">
      <c r="A6" s="24" t="s">
        <v>141</v>
      </c>
      <c r="B6" s="23">
        <v>2</v>
      </c>
      <c r="C6" s="24" t="s">
        <v>1257</v>
      </c>
      <c r="D6" s="24" t="s">
        <v>1259</v>
      </c>
      <c r="E6" s="24"/>
      <c r="F6" s="18">
        <v>1</v>
      </c>
      <c r="I6" s="50"/>
    </row>
    <row r="7" customHeight="1" spans="1:9">
      <c r="A7" s="24" t="s">
        <v>141</v>
      </c>
      <c r="B7" s="23">
        <v>3</v>
      </c>
      <c r="C7" s="24" t="s">
        <v>171</v>
      </c>
      <c r="D7" s="24" t="s">
        <v>173</v>
      </c>
      <c r="E7" s="24"/>
      <c r="F7" s="18">
        <v>1</v>
      </c>
      <c r="I7" s="50"/>
    </row>
    <row r="8" s="16" customFormat="1" customHeight="1" spans="1:9">
      <c r="A8" s="26" t="s">
        <v>141</v>
      </c>
      <c r="B8" s="27">
        <v>4</v>
      </c>
      <c r="C8" s="26" t="s">
        <v>181</v>
      </c>
      <c r="D8" s="26" t="s">
        <v>183</v>
      </c>
      <c r="E8" s="28" t="s">
        <v>154</v>
      </c>
      <c r="F8" s="29" t="s">
        <v>2079</v>
      </c>
      <c r="G8" s="30" t="s">
        <v>2203</v>
      </c>
      <c r="H8" s="30" t="s">
        <v>2204</v>
      </c>
      <c r="I8" s="50"/>
    </row>
    <row r="9" s="16" customFormat="1" customHeight="1" spans="1:9">
      <c r="A9" s="26" t="s">
        <v>141</v>
      </c>
      <c r="B9" s="27">
        <v>8</v>
      </c>
      <c r="C9" s="26" t="s">
        <v>230</v>
      </c>
      <c r="D9" s="26" t="s">
        <v>232</v>
      </c>
      <c r="E9" s="28" t="s">
        <v>154</v>
      </c>
      <c r="F9" s="29" t="s">
        <v>2079</v>
      </c>
      <c r="G9" s="30" t="s">
        <v>2205</v>
      </c>
      <c r="H9" s="30" t="s">
        <v>2204</v>
      </c>
      <c r="I9" s="50"/>
    </row>
    <row r="10" customHeight="1" spans="1:6">
      <c r="A10" s="24" t="s">
        <v>321</v>
      </c>
      <c r="B10" s="25" t="s">
        <v>73</v>
      </c>
      <c r="C10" s="24" t="s">
        <v>1576</v>
      </c>
      <c r="D10" s="24" t="s">
        <v>1578</v>
      </c>
      <c r="E10" s="24"/>
      <c r="F10" s="18">
        <v>1</v>
      </c>
    </row>
    <row r="11" customHeight="1" spans="1:6">
      <c r="A11" s="24" t="s">
        <v>321</v>
      </c>
      <c r="B11" s="25" t="s">
        <v>507</v>
      </c>
      <c r="C11" s="24" t="s">
        <v>1376</v>
      </c>
      <c r="D11" s="24" t="s">
        <v>1378</v>
      </c>
      <c r="E11" s="24"/>
      <c r="F11" s="18">
        <v>1</v>
      </c>
    </row>
    <row r="12" customHeight="1" spans="1:6">
      <c r="A12" s="24" t="s">
        <v>321</v>
      </c>
      <c r="B12" s="25" t="s">
        <v>322</v>
      </c>
      <c r="C12" s="24" t="s">
        <v>323</v>
      </c>
      <c r="D12" s="24" t="s">
        <v>325</v>
      </c>
      <c r="E12" s="24"/>
      <c r="F12" s="18">
        <v>1</v>
      </c>
    </row>
    <row r="13" customHeight="1" spans="1:6">
      <c r="A13" s="24" t="s">
        <v>422</v>
      </c>
      <c r="B13" s="23">
        <v>1</v>
      </c>
      <c r="C13" s="24" t="s">
        <v>953</v>
      </c>
      <c r="D13" s="24" t="s">
        <v>955</v>
      </c>
      <c r="E13" s="24"/>
      <c r="F13" s="18">
        <v>1</v>
      </c>
    </row>
    <row r="14" customHeight="1" spans="1:6">
      <c r="A14" s="24" t="s">
        <v>422</v>
      </c>
      <c r="B14" s="23">
        <v>2</v>
      </c>
      <c r="C14" s="24" t="s">
        <v>1000</v>
      </c>
      <c r="D14" s="24" t="s">
        <v>1002</v>
      </c>
      <c r="E14" s="24"/>
      <c r="F14" s="18">
        <v>1</v>
      </c>
    </row>
    <row r="15" customHeight="1" spans="1:6">
      <c r="A15" s="24" t="s">
        <v>422</v>
      </c>
      <c r="B15" s="23">
        <v>3</v>
      </c>
      <c r="C15" s="24" t="s">
        <v>423</v>
      </c>
      <c r="D15" s="24" t="s">
        <v>425</v>
      </c>
      <c r="E15" s="24"/>
      <c r="F15" s="18">
        <v>1</v>
      </c>
    </row>
    <row r="16" customHeight="1" spans="1:6">
      <c r="A16" s="24" t="s">
        <v>497</v>
      </c>
      <c r="B16" s="25" t="s">
        <v>73</v>
      </c>
      <c r="C16" s="24" t="s">
        <v>570</v>
      </c>
      <c r="D16" s="24" t="s">
        <v>572</v>
      </c>
      <c r="E16" s="24"/>
      <c r="F16" s="18">
        <v>1</v>
      </c>
    </row>
    <row r="17" customHeight="1" spans="1:6">
      <c r="A17" s="24" t="s">
        <v>497</v>
      </c>
      <c r="B17" s="25" t="s">
        <v>507</v>
      </c>
      <c r="C17" s="24" t="s">
        <v>508</v>
      </c>
      <c r="D17" s="24" t="s">
        <v>510</v>
      </c>
      <c r="E17" s="24"/>
      <c r="F17" s="18">
        <v>1</v>
      </c>
    </row>
    <row r="18" customHeight="1" spans="1:6">
      <c r="A18" s="24" t="s">
        <v>497</v>
      </c>
      <c r="B18" s="25" t="s">
        <v>322</v>
      </c>
      <c r="C18" s="24" t="s">
        <v>518</v>
      </c>
      <c r="D18" s="24" t="s">
        <v>520</v>
      </c>
      <c r="E18" s="24"/>
      <c r="F18" s="18">
        <v>1</v>
      </c>
    </row>
    <row r="19" customHeight="1" spans="1:6">
      <c r="A19" s="24" t="s">
        <v>72</v>
      </c>
      <c r="B19" s="25" t="s">
        <v>73</v>
      </c>
      <c r="C19" s="24" t="s">
        <v>75</v>
      </c>
      <c r="D19" s="24" t="s">
        <v>78</v>
      </c>
      <c r="E19" s="25"/>
      <c r="F19" s="18">
        <v>1</v>
      </c>
    </row>
    <row r="20" customHeight="1" spans="1:9">
      <c r="A20" s="24" t="s">
        <v>72</v>
      </c>
      <c r="B20" s="25" t="s">
        <v>507</v>
      </c>
      <c r="C20" s="24" t="s">
        <v>617</v>
      </c>
      <c r="D20" s="24" t="s">
        <v>621</v>
      </c>
      <c r="E20" s="24"/>
      <c r="F20" s="18">
        <v>1</v>
      </c>
      <c r="I20" s="51"/>
    </row>
    <row r="21" customHeight="1" spans="1:9">
      <c r="A21" s="24" t="s">
        <v>72</v>
      </c>
      <c r="B21" s="25" t="s">
        <v>322</v>
      </c>
      <c r="C21" s="24" t="s">
        <v>628</v>
      </c>
      <c r="D21" s="24" t="s">
        <v>631</v>
      </c>
      <c r="E21" s="24"/>
      <c r="F21" s="18">
        <v>1</v>
      </c>
      <c r="I21" s="51"/>
    </row>
    <row r="22" customHeight="1" spans="1:9">
      <c r="A22" s="31" t="s">
        <v>72</v>
      </c>
      <c r="B22" s="32" t="s">
        <v>333</v>
      </c>
      <c r="C22" s="31" t="s">
        <v>640</v>
      </c>
      <c r="D22" s="31" t="s">
        <v>643</v>
      </c>
      <c r="E22" s="32" t="s">
        <v>306</v>
      </c>
      <c r="F22" s="33" t="s">
        <v>2079</v>
      </c>
      <c r="G22" s="34" t="s">
        <v>2206</v>
      </c>
      <c r="H22" s="34" t="s">
        <v>2207</v>
      </c>
      <c r="I22" s="50" t="s">
        <v>2208</v>
      </c>
    </row>
    <row r="23" customHeight="1" spans="1:9">
      <c r="A23" s="31" t="s">
        <v>72</v>
      </c>
      <c r="B23" s="32" t="s">
        <v>292</v>
      </c>
      <c r="C23" s="31" t="s">
        <v>293</v>
      </c>
      <c r="D23" s="31" t="s">
        <v>296</v>
      </c>
      <c r="E23" s="32" t="s">
        <v>306</v>
      </c>
      <c r="F23" s="33" t="s">
        <v>2079</v>
      </c>
      <c r="G23" s="34" t="s">
        <v>2209</v>
      </c>
      <c r="H23" s="34" t="s">
        <v>2207</v>
      </c>
      <c r="I23" s="50"/>
    </row>
    <row r="24" customHeight="1" spans="1:6">
      <c r="A24" s="24" t="s">
        <v>751</v>
      </c>
      <c r="B24" s="23">
        <v>1</v>
      </c>
      <c r="C24" s="24" t="s">
        <v>1470</v>
      </c>
      <c r="D24" s="24" t="s">
        <v>1472</v>
      </c>
      <c r="E24" s="24"/>
      <c r="F24" s="18">
        <v>1</v>
      </c>
    </row>
    <row r="25" customHeight="1" spans="1:6">
      <c r="A25" s="24" t="s">
        <v>751</v>
      </c>
      <c r="B25" s="23">
        <v>2</v>
      </c>
      <c r="C25" s="24" t="s">
        <v>752</v>
      </c>
      <c r="D25" s="24" t="s">
        <v>755</v>
      </c>
      <c r="E25" s="24"/>
      <c r="F25" s="18">
        <v>1</v>
      </c>
    </row>
    <row r="26" customHeight="1" spans="1:6">
      <c r="A26" s="24" t="s">
        <v>751</v>
      </c>
      <c r="B26" s="23">
        <v>3</v>
      </c>
      <c r="C26" s="24" t="s">
        <v>1594</v>
      </c>
      <c r="D26" s="24" t="s">
        <v>1596</v>
      </c>
      <c r="E26" s="24"/>
      <c r="F26" s="18">
        <v>1</v>
      </c>
    </row>
    <row r="27" customHeight="1" spans="1:6">
      <c r="A27" s="24" t="s">
        <v>838</v>
      </c>
      <c r="B27" s="35" t="s">
        <v>73</v>
      </c>
      <c r="C27" s="24" t="s">
        <v>1010</v>
      </c>
      <c r="D27" s="24" t="s">
        <v>1012</v>
      </c>
      <c r="E27" s="36"/>
      <c r="F27" s="18">
        <v>1</v>
      </c>
    </row>
    <row r="28" customHeight="1" spans="1:6">
      <c r="A28" s="24" t="s">
        <v>838</v>
      </c>
      <c r="B28" s="24" t="s">
        <v>507</v>
      </c>
      <c r="C28" s="24" t="s">
        <v>840</v>
      </c>
      <c r="D28" s="24" t="s">
        <v>842</v>
      </c>
      <c r="E28" s="24"/>
      <c r="F28" s="18">
        <v>1</v>
      </c>
    </row>
    <row r="29" customHeight="1" spans="1:6">
      <c r="A29" s="24" t="s">
        <v>838</v>
      </c>
      <c r="B29" s="24" t="s">
        <v>322</v>
      </c>
      <c r="C29" s="24" t="s">
        <v>1030</v>
      </c>
      <c r="D29" s="24" t="s">
        <v>1034</v>
      </c>
      <c r="E29" s="36"/>
      <c r="F29" s="18">
        <v>1</v>
      </c>
    </row>
    <row r="30" customHeight="1" spans="1:6">
      <c r="A30" s="22" t="s">
        <v>191</v>
      </c>
      <c r="B30" s="23">
        <v>1</v>
      </c>
      <c r="C30" s="24" t="s">
        <v>661</v>
      </c>
      <c r="D30" s="24" t="s">
        <v>664</v>
      </c>
      <c r="E30" s="37" t="s">
        <v>671</v>
      </c>
      <c r="F30" s="18">
        <v>1</v>
      </c>
    </row>
    <row r="31" customHeight="1" spans="1:6">
      <c r="A31" s="22" t="s">
        <v>191</v>
      </c>
      <c r="B31" s="23">
        <v>2</v>
      </c>
      <c r="C31" s="24" t="s">
        <v>944</v>
      </c>
      <c r="D31" s="24" t="s">
        <v>946</v>
      </c>
      <c r="E31" s="37" t="s">
        <v>671</v>
      </c>
      <c r="F31" s="18">
        <v>1</v>
      </c>
    </row>
    <row r="32" customHeight="1" spans="1:6">
      <c r="A32" s="22" t="s">
        <v>191</v>
      </c>
      <c r="B32" s="23">
        <v>3</v>
      </c>
      <c r="C32" s="24" t="s">
        <v>701</v>
      </c>
      <c r="D32" s="24" t="s">
        <v>703</v>
      </c>
      <c r="E32" s="22" t="s">
        <v>204</v>
      </c>
      <c r="F32" s="18">
        <v>1</v>
      </c>
    </row>
    <row r="33" customHeight="1" spans="1:6">
      <c r="A33" s="22" t="s">
        <v>191</v>
      </c>
      <c r="B33" s="23">
        <v>4</v>
      </c>
      <c r="C33" s="24" t="s">
        <v>193</v>
      </c>
      <c r="D33" s="24" t="s">
        <v>196</v>
      </c>
      <c r="E33" s="22" t="s">
        <v>204</v>
      </c>
      <c r="F33" s="18">
        <v>1</v>
      </c>
    </row>
    <row r="34" customHeight="1" spans="1:6">
      <c r="A34" s="22" t="s">
        <v>191</v>
      </c>
      <c r="B34" s="23">
        <v>5</v>
      </c>
      <c r="C34" s="24" t="s">
        <v>972</v>
      </c>
      <c r="D34" s="24" t="s">
        <v>974</v>
      </c>
      <c r="E34" s="22" t="s">
        <v>204</v>
      </c>
      <c r="F34" s="18">
        <v>1</v>
      </c>
    </row>
    <row r="35" customHeight="1" spans="1:6">
      <c r="A35" s="22" t="s">
        <v>191</v>
      </c>
      <c r="B35" s="23">
        <v>6</v>
      </c>
      <c r="C35" s="24" t="s">
        <v>982</v>
      </c>
      <c r="D35" s="24" t="s">
        <v>984</v>
      </c>
      <c r="E35" s="22"/>
      <c r="F35" s="18">
        <v>1</v>
      </c>
    </row>
    <row r="36" customHeight="1" spans="1:6">
      <c r="A36" s="24" t="s">
        <v>486</v>
      </c>
      <c r="B36" s="23">
        <v>1</v>
      </c>
      <c r="C36" s="24" t="s">
        <v>1050</v>
      </c>
      <c r="D36" s="24" t="s">
        <v>2210</v>
      </c>
      <c r="E36" s="24"/>
      <c r="F36" s="18">
        <v>1</v>
      </c>
    </row>
    <row r="37" customHeight="1" spans="1:6">
      <c r="A37" s="24" t="s">
        <v>486</v>
      </c>
      <c r="B37" s="23">
        <v>2</v>
      </c>
      <c r="C37" s="24" t="s">
        <v>487</v>
      </c>
      <c r="D37" s="24" t="s">
        <v>489</v>
      </c>
      <c r="E37" s="24"/>
      <c r="F37" s="18">
        <v>1</v>
      </c>
    </row>
    <row r="38" customHeight="1" spans="1:6">
      <c r="A38" s="24" t="s">
        <v>486</v>
      </c>
      <c r="B38" s="23">
        <v>3</v>
      </c>
      <c r="C38" s="24" t="s">
        <v>1068</v>
      </c>
      <c r="D38" s="24" t="s">
        <v>1070</v>
      </c>
      <c r="E38" s="24"/>
      <c r="F38" s="18">
        <v>1</v>
      </c>
    </row>
    <row r="39" customHeight="1" spans="1:6">
      <c r="A39" s="38" t="s">
        <v>650</v>
      </c>
      <c r="B39" s="39">
        <v>1</v>
      </c>
      <c r="C39" s="40" t="s">
        <v>651</v>
      </c>
      <c r="D39" s="40" t="s">
        <v>653</v>
      </c>
      <c r="E39" s="41" t="s">
        <v>126</v>
      </c>
      <c r="F39" s="18">
        <v>1</v>
      </c>
    </row>
    <row r="40" customHeight="1" spans="1:6">
      <c r="A40" s="22" t="s">
        <v>650</v>
      </c>
      <c r="B40" s="42">
        <v>2</v>
      </c>
      <c r="C40" s="24" t="s">
        <v>764</v>
      </c>
      <c r="D40" s="24" t="s">
        <v>766</v>
      </c>
      <c r="E40" s="22"/>
      <c r="F40" s="18">
        <v>1</v>
      </c>
    </row>
    <row r="41" customHeight="1" spans="1:6">
      <c r="A41" s="22" t="s">
        <v>650</v>
      </c>
      <c r="B41" s="42">
        <v>3</v>
      </c>
      <c r="C41" s="24" t="s">
        <v>1087</v>
      </c>
      <c r="D41" s="24" t="s">
        <v>1089</v>
      </c>
      <c r="E41" s="22"/>
      <c r="F41" s="18">
        <v>1</v>
      </c>
    </row>
    <row r="42" customHeight="1" spans="1:6">
      <c r="A42" s="24" t="s">
        <v>260</v>
      </c>
      <c r="B42" s="23">
        <v>1</v>
      </c>
      <c r="C42" s="24" t="s">
        <v>1248</v>
      </c>
      <c r="D42" s="24" t="s">
        <v>1250</v>
      </c>
      <c r="E42" s="24"/>
      <c r="F42" s="18">
        <v>1</v>
      </c>
    </row>
    <row r="43" customHeight="1" spans="1:9">
      <c r="A43" s="24" t="s">
        <v>260</v>
      </c>
      <c r="B43" s="23">
        <v>2</v>
      </c>
      <c r="C43" s="24" t="s">
        <v>261</v>
      </c>
      <c r="D43" s="24" t="s">
        <v>265</v>
      </c>
      <c r="E43" s="24"/>
      <c r="F43" s="18">
        <v>1</v>
      </c>
      <c r="I43" s="50" t="s">
        <v>2211</v>
      </c>
    </row>
    <row r="44" customHeight="1" spans="1:9">
      <c r="A44" s="24" t="s">
        <v>260</v>
      </c>
      <c r="B44" s="23">
        <v>3</v>
      </c>
      <c r="C44" s="24" t="s">
        <v>1266</v>
      </c>
      <c r="D44" s="24" t="s">
        <v>1269</v>
      </c>
      <c r="E44" s="24"/>
      <c r="F44" s="18">
        <v>1</v>
      </c>
      <c r="I44" s="50"/>
    </row>
    <row r="45" customHeight="1" spans="1:9">
      <c r="A45" s="43" t="s">
        <v>260</v>
      </c>
      <c r="B45" s="44">
        <v>11</v>
      </c>
      <c r="C45" s="43" t="s">
        <v>394</v>
      </c>
      <c r="D45" s="43" t="s">
        <v>396</v>
      </c>
      <c r="E45" s="45" t="s">
        <v>403</v>
      </c>
      <c r="F45" s="18">
        <v>1</v>
      </c>
      <c r="G45" s="46" t="s">
        <v>2212</v>
      </c>
      <c r="H45" s="19" t="s">
        <v>2213</v>
      </c>
      <c r="I45" s="50"/>
    </row>
    <row r="46" customHeight="1" spans="1:9">
      <c r="A46" s="43" t="s">
        <v>260</v>
      </c>
      <c r="B46" s="44">
        <v>12</v>
      </c>
      <c r="C46" s="43" t="s">
        <v>1356</v>
      </c>
      <c r="D46" s="43" t="s">
        <v>1358</v>
      </c>
      <c r="E46" s="45" t="s">
        <v>403</v>
      </c>
      <c r="F46" s="18">
        <v>1</v>
      </c>
      <c r="G46" s="19" t="s">
        <v>2214</v>
      </c>
      <c r="H46" s="19" t="s">
        <v>2215</v>
      </c>
      <c r="I46" s="50"/>
    </row>
    <row r="47" customHeight="1" spans="1:6">
      <c r="A47" s="24" t="s">
        <v>404</v>
      </c>
      <c r="B47" s="23">
        <v>1</v>
      </c>
      <c r="C47" s="24" t="s">
        <v>1366</v>
      </c>
      <c r="D47" s="24" t="s">
        <v>1368</v>
      </c>
      <c r="E47" s="24"/>
      <c r="F47" s="18">
        <v>1</v>
      </c>
    </row>
    <row r="48" customHeight="1" spans="1:6">
      <c r="A48" s="24" t="s">
        <v>404</v>
      </c>
      <c r="B48" s="23">
        <v>2</v>
      </c>
      <c r="C48" s="24" t="s">
        <v>405</v>
      </c>
      <c r="D48" s="24" t="s">
        <v>407</v>
      </c>
      <c r="E48" s="24"/>
      <c r="F48" s="18">
        <v>1</v>
      </c>
    </row>
    <row r="49" customHeight="1" spans="1:9">
      <c r="A49" s="24" t="s">
        <v>404</v>
      </c>
      <c r="B49" s="23">
        <v>3</v>
      </c>
      <c r="C49" s="24" t="s">
        <v>1385</v>
      </c>
      <c r="D49" s="24" t="s">
        <v>1387</v>
      </c>
      <c r="E49" s="25" t="s">
        <v>671</v>
      </c>
      <c r="F49" s="18">
        <v>1</v>
      </c>
      <c r="I49" s="50" t="s">
        <v>2216</v>
      </c>
    </row>
    <row r="50" s="17" customFormat="1" customHeight="1" spans="1:9">
      <c r="A50" s="31" t="s">
        <v>404</v>
      </c>
      <c r="B50" s="47">
        <v>4</v>
      </c>
      <c r="C50" s="31" t="s">
        <v>1394</v>
      </c>
      <c r="D50" s="31" t="s">
        <v>1396</v>
      </c>
      <c r="E50" s="32" t="s">
        <v>671</v>
      </c>
      <c r="F50" s="33" t="s">
        <v>2079</v>
      </c>
      <c r="G50" s="34" t="s">
        <v>2217</v>
      </c>
      <c r="H50" s="34" t="s">
        <v>2204</v>
      </c>
      <c r="I50" s="50"/>
    </row>
    <row r="51" s="17" customFormat="1" customHeight="1" spans="1:9">
      <c r="A51" s="31" t="s">
        <v>404</v>
      </c>
      <c r="B51" s="47">
        <v>6</v>
      </c>
      <c r="C51" s="31" t="s">
        <v>1413</v>
      </c>
      <c r="D51" s="31" t="s">
        <v>1415</v>
      </c>
      <c r="E51" s="32" t="s">
        <v>671</v>
      </c>
      <c r="F51" s="33" t="s">
        <v>2079</v>
      </c>
      <c r="G51" s="48" t="s">
        <v>2218</v>
      </c>
      <c r="H51" s="34" t="s">
        <v>2204</v>
      </c>
      <c r="I51" s="50"/>
    </row>
    <row r="52" customHeight="1" spans="1:6">
      <c r="A52" s="24" t="s">
        <v>739</v>
      </c>
      <c r="B52" s="25" t="s">
        <v>73</v>
      </c>
      <c r="C52" s="24" t="s">
        <v>1479</v>
      </c>
      <c r="D52" s="24" t="s">
        <v>1481</v>
      </c>
      <c r="E52" s="24"/>
      <c r="F52" s="18">
        <v>1</v>
      </c>
    </row>
    <row r="53" customHeight="1" spans="1:6">
      <c r="A53" s="24" t="s">
        <v>739</v>
      </c>
      <c r="B53" s="25" t="s">
        <v>507</v>
      </c>
      <c r="C53" s="24" t="s">
        <v>1488</v>
      </c>
      <c r="D53" s="24" t="s">
        <v>1490</v>
      </c>
      <c r="E53" s="24"/>
      <c r="F53" s="18">
        <v>1</v>
      </c>
    </row>
    <row r="54" customHeight="1" spans="1:6">
      <c r="A54" s="24" t="s">
        <v>739</v>
      </c>
      <c r="B54" s="25" t="s">
        <v>322</v>
      </c>
      <c r="C54" s="24" t="s">
        <v>1497</v>
      </c>
      <c r="D54" s="24" t="s">
        <v>1500</v>
      </c>
      <c r="E54" s="24"/>
      <c r="F54" s="18">
        <v>1</v>
      </c>
    </row>
    <row r="55" customHeight="1" spans="1:6">
      <c r="A55" s="22" t="s">
        <v>546</v>
      </c>
      <c r="B55" s="23">
        <v>1</v>
      </c>
      <c r="C55" s="24" t="s">
        <v>547</v>
      </c>
      <c r="D55" s="24" t="s">
        <v>549</v>
      </c>
      <c r="E55" s="22" t="s">
        <v>556</v>
      </c>
      <c r="F55" s="18">
        <v>1</v>
      </c>
    </row>
    <row r="56" customHeight="1" spans="1:6">
      <c r="A56" s="22" t="s">
        <v>546</v>
      </c>
      <c r="B56" s="23">
        <v>2</v>
      </c>
      <c r="C56" s="24" t="s">
        <v>1585</v>
      </c>
      <c r="D56" s="24" t="s">
        <v>1587</v>
      </c>
      <c r="E56" s="22" t="s">
        <v>556</v>
      </c>
      <c r="F56" s="18">
        <v>1</v>
      </c>
    </row>
    <row r="57" customHeight="1" spans="1:6">
      <c r="A57" s="22" t="s">
        <v>546</v>
      </c>
      <c r="B57" s="23">
        <v>3</v>
      </c>
      <c r="C57" s="24" t="s">
        <v>1019</v>
      </c>
      <c r="D57" s="24" t="s">
        <v>1021</v>
      </c>
      <c r="E57" s="22" t="s">
        <v>556</v>
      </c>
      <c r="F57" s="18">
        <v>1</v>
      </c>
    </row>
    <row r="58" customHeight="1" spans="1:6">
      <c r="A58" s="22" t="s">
        <v>546</v>
      </c>
      <c r="B58" s="23">
        <v>4</v>
      </c>
      <c r="C58" s="24" t="s">
        <v>1603</v>
      </c>
      <c r="D58" s="24" t="s">
        <v>1605</v>
      </c>
      <c r="E58" s="22" t="s">
        <v>556</v>
      </c>
      <c r="F58" s="18">
        <v>1</v>
      </c>
    </row>
    <row r="59" customHeight="1" spans="1:6">
      <c r="A59" s="22" t="s">
        <v>546</v>
      </c>
      <c r="B59" s="23">
        <v>5</v>
      </c>
      <c r="C59" s="49" t="s">
        <v>1612</v>
      </c>
      <c r="D59" s="49" t="s">
        <v>1614</v>
      </c>
      <c r="E59" s="22" t="s">
        <v>556</v>
      </c>
      <c r="F59" s="18">
        <v>1</v>
      </c>
    </row>
    <row r="60" customHeight="1" spans="1:6">
      <c r="A60" s="22" t="s">
        <v>546</v>
      </c>
      <c r="B60" s="23">
        <v>6</v>
      </c>
      <c r="C60" s="49" t="s">
        <v>1620</v>
      </c>
      <c r="D60" s="49" t="s">
        <v>1622</v>
      </c>
      <c r="E60" s="22"/>
      <c r="F60" s="18">
        <v>1</v>
      </c>
    </row>
    <row r="61" customHeight="1" spans="1:6">
      <c r="A61" s="24" t="s">
        <v>1629</v>
      </c>
      <c r="B61" s="23">
        <v>1</v>
      </c>
      <c r="C61" s="24" t="s">
        <v>1706</v>
      </c>
      <c r="D61" s="24" t="s">
        <v>1708</v>
      </c>
      <c r="E61" s="24"/>
      <c r="F61" s="18">
        <v>1</v>
      </c>
    </row>
    <row r="62" customHeight="1" spans="1:6">
      <c r="A62" s="24" t="s">
        <v>1629</v>
      </c>
      <c r="B62" s="23">
        <v>2</v>
      </c>
      <c r="C62" s="24" t="s">
        <v>1630</v>
      </c>
      <c r="D62" s="24" t="s">
        <v>1632</v>
      </c>
      <c r="E62" s="24"/>
      <c r="F62" s="18">
        <v>1</v>
      </c>
    </row>
    <row r="63" customHeight="1" spans="1:6">
      <c r="A63" s="24" t="s">
        <v>1629</v>
      </c>
      <c r="B63" s="23">
        <v>3</v>
      </c>
      <c r="C63" s="24" t="s">
        <v>1725</v>
      </c>
      <c r="D63" s="24" t="s">
        <v>1727</v>
      </c>
      <c r="E63" s="24"/>
      <c r="F63" s="18">
        <v>1</v>
      </c>
    </row>
    <row r="64" customHeight="1" spans="1:6">
      <c r="A64" s="24" t="s">
        <v>1629</v>
      </c>
      <c r="B64" s="23">
        <v>4</v>
      </c>
      <c r="C64" s="24" t="s">
        <v>1716</v>
      </c>
      <c r="D64" s="24" t="s">
        <v>1718</v>
      </c>
      <c r="E64" s="24"/>
      <c r="F64" s="18">
        <v>1</v>
      </c>
    </row>
    <row r="66" customHeight="1" spans="1:5">
      <c r="A66" s="38" t="s">
        <v>90</v>
      </c>
      <c r="B66" s="52"/>
      <c r="C66" s="40" t="s">
        <v>117</v>
      </c>
      <c r="D66" s="40" t="s">
        <v>119</v>
      </c>
      <c r="E66" s="41" t="s">
        <v>126</v>
      </c>
    </row>
    <row r="67" customHeight="1" spans="1:5">
      <c r="A67" s="40" t="s">
        <v>141</v>
      </c>
      <c r="B67" s="52"/>
      <c r="C67" s="40" t="s">
        <v>1286</v>
      </c>
      <c r="D67" s="40" t="s">
        <v>1288</v>
      </c>
      <c r="E67" s="41" t="s">
        <v>126</v>
      </c>
    </row>
    <row r="68" customHeight="1" spans="1:5">
      <c r="A68" s="40" t="s">
        <v>497</v>
      </c>
      <c r="B68" s="41"/>
      <c r="C68" s="40" t="s">
        <v>598</v>
      </c>
      <c r="D68" s="40" t="s">
        <v>600</v>
      </c>
      <c r="E68" s="41" t="s">
        <v>126</v>
      </c>
    </row>
    <row r="69" customHeight="1" spans="1:5">
      <c r="A69" s="40" t="s">
        <v>838</v>
      </c>
      <c r="B69" s="40"/>
      <c r="C69" s="40" t="s">
        <v>871</v>
      </c>
      <c r="D69" s="40" t="s">
        <v>873</v>
      </c>
      <c r="E69" s="41" t="s">
        <v>126</v>
      </c>
    </row>
  </sheetData>
  <mergeCells count="4">
    <mergeCell ref="I5:I9"/>
    <mergeCell ref="I22:I23"/>
    <mergeCell ref="I43:I46"/>
    <mergeCell ref="I49:I51"/>
  </mergeCells>
  <conditionalFormatting sqref="E16 A16:C16">
    <cfRule type="duplicateValues" dxfId="5" priority="10"/>
  </conditionalFormatting>
  <conditionalFormatting sqref="E68 A68:C68">
    <cfRule type="duplicateValues" dxfId="5" priority="8"/>
  </conditionalFormatting>
  <pageMargins left="0.699305555555556" right="0.699305555555556"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K11" sqref="K11"/>
    </sheetView>
  </sheetViews>
  <sheetFormatPr defaultColWidth="9" defaultRowHeight="14.25" outlineLevelCol="7"/>
  <cols>
    <col min="1" max="1" width="9" style="2"/>
    <col min="2" max="2" width="12.5833333333333" style="2" customWidth="1"/>
    <col min="3" max="4" width="12.5833333333333" style="3" customWidth="1"/>
    <col min="5" max="5" width="12.5833333333333" style="2" customWidth="1"/>
    <col min="6" max="6" width="12.5833333333333" style="4" customWidth="1"/>
    <col min="7" max="7" width="12.5833333333333" style="2" customWidth="1"/>
    <col min="8" max="16384" width="9" style="4"/>
  </cols>
  <sheetData>
    <row r="1" ht="25" customHeight="1" spans="2:7">
      <c r="B1" s="5" t="s">
        <v>2219</v>
      </c>
      <c r="C1" s="5"/>
      <c r="D1" s="5"/>
      <c r="E1" s="5"/>
      <c r="F1" s="5"/>
      <c r="G1" s="5"/>
    </row>
    <row r="2" ht="35.15" customHeight="1" spans="2:7">
      <c r="B2" s="6" t="s">
        <v>47</v>
      </c>
      <c r="C2" s="7" t="s">
        <v>2220</v>
      </c>
      <c r="D2" s="7" t="s">
        <v>2221</v>
      </c>
      <c r="E2" s="8" t="s">
        <v>2222</v>
      </c>
      <c r="F2" s="9" t="s">
        <v>2223</v>
      </c>
      <c r="G2" s="10" t="s">
        <v>2224</v>
      </c>
    </row>
    <row r="3" spans="1:7">
      <c r="A3" s="2">
        <v>1</v>
      </c>
      <c r="B3" s="6" t="s">
        <v>90</v>
      </c>
      <c r="C3" s="11">
        <v>5</v>
      </c>
      <c r="D3" s="11">
        <v>1</v>
      </c>
      <c r="E3" s="6">
        <v>1</v>
      </c>
      <c r="F3" s="10" t="s">
        <v>2225</v>
      </c>
      <c r="G3" s="10" t="s">
        <v>2225</v>
      </c>
    </row>
    <row r="4" spans="1:7">
      <c r="A4" s="2">
        <v>2</v>
      </c>
      <c r="B4" s="6" t="s">
        <v>141</v>
      </c>
      <c r="C4" s="11">
        <v>13</v>
      </c>
      <c r="D4" s="11"/>
      <c r="E4" s="6">
        <v>1</v>
      </c>
      <c r="F4" s="10" t="s">
        <v>2225</v>
      </c>
      <c r="G4" s="10" t="s">
        <v>2225</v>
      </c>
    </row>
    <row r="5" spans="1:7">
      <c r="A5" s="2">
        <v>3</v>
      </c>
      <c r="B5" s="6" t="s">
        <v>321</v>
      </c>
      <c r="C5" s="11">
        <v>10</v>
      </c>
      <c r="D5" s="11"/>
      <c r="E5" s="6"/>
      <c r="F5" s="10" t="s">
        <v>2225</v>
      </c>
      <c r="G5" s="10" t="s">
        <v>2225</v>
      </c>
    </row>
    <row r="6" spans="1:7">
      <c r="A6" s="2">
        <v>4</v>
      </c>
      <c r="B6" s="6" t="s">
        <v>422</v>
      </c>
      <c r="C6" s="11">
        <v>10</v>
      </c>
      <c r="D6" s="11"/>
      <c r="E6" s="6"/>
      <c r="F6" s="10" t="s">
        <v>2225</v>
      </c>
      <c r="G6" s="10" t="s">
        <v>2225</v>
      </c>
    </row>
    <row r="7" spans="1:7">
      <c r="A7" s="2">
        <v>5</v>
      </c>
      <c r="B7" s="6" t="s">
        <v>497</v>
      </c>
      <c r="C7" s="11">
        <v>11</v>
      </c>
      <c r="D7" s="11">
        <v>1</v>
      </c>
      <c r="E7" s="6">
        <v>1</v>
      </c>
      <c r="F7" s="10" t="s">
        <v>2225</v>
      </c>
      <c r="G7" s="10" t="s">
        <v>2225</v>
      </c>
    </row>
    <row r="8" spans="1:7">
      <c r="A8" s="2">
        <v>6</v>
      </c>
      <c r="B8" s="6" t="s">
        <v>72</v>
      </c>
      <c r="C8" s="11">
        <v>11</v>
      </c>
      <c r="D8" s="11"/>
      <c r="E8" s="6"/>
      <c r="F8" s="10" t="s">
        <v>2225</v>
      </c>
      <c r="G8" s="10" t="s">
        <v>2225</v>
      </c>
    </row>
    <row r="9" spans="1:7">
      <c r="A9" s="2">
        <v>7</v>
      </c>
      <c r="B9" s="6" t="s">
        <v>751</v>
      </c>
      <c r="C9" s="11">
        <v>10</v>
      </c>
      <c r="D9" s="11"/>
      <c r="E9" s="6"/>
      <c r="F9" s="10" t="s">
        <v>2225</v>
      </c>
      <c r="G9" s="10" t="s">
        <v>2225</v>
      </c>
    </row>
    <row r="10" spans="1:7">
      <c r="A10" s="2">
        <v>8</v>
      </c>
      <c r="B10" s="6" t="s">
        <v>838</v>
      </c>
      <c r="C10" s="11">
        <v>10</v>
      </c>
      <c r="D10" s="11"/>
      <c r="E10" s="6">
        <v>1</v>
      </c>
      <c r="F10" s="10" t="s">
        <v>2225</v>
      </c>
      <c r="G10" s="10" t="s">
        <v>2225</v>
      </c>
    </row>
    <row r="11" spans="1:7">
      <c r="A11" s="2">
        <v>9</v>
      </c>
      <c r="B11" s="6" t="s">
        <v>191</v>
      </c>
      <c r="C11" s="11">
        <v>8</v>
      </c>
      <c r="D11" s="11"/>
      <c r="E11" s="6"/>
      <c r="F11" s="10" t="s">
        <v>2225</v>
      </c>
      <c r="G11" s="10" t="s">
        <v>2225</v>
      </c>
    </row>
    <row r="12" spans="1:7">
      <c r="A12" s="2">
        <v>10</v>
      </c>
      <c r="B12" s="6" t="s">
        <v>486</v>
      </c>
      <c r="C12" s="11">
        <v>6</v>
      </c>
      <c r="D12" s="11"/>
      <c r="E12" s="6"/>
      <c r="F12" s="10" t="s">
        <v>2225</v>
      </c>
      <c r="G12" s="10" t="s">
        <v>2225</v>
      </c>
    </row>
    <row r="13" spans="1:8">
      <c r="A13" s="2">
        <v>11</v>
      </c>
      <c r="B13" s="6" t="s">
        <v>2226</v>
      </c>
      <c r="C13" s="11">
        <v>20</v>
      </c>
      <c r="D13" s="11"/>
      <c r="E13" s="12">
        <v>1</v>
      </c>
      <c r="F13" s="13" t="s">
        <v>2227</v>
      </c>
      <c r="G13" s="10" t="s">
        <v>2225</v>
      </c>
      <c r="H13" s="4" t="s">
        <v>2228</v>
      </c>
    </row>
    <row r="14" spans="1:7">
      <c r="A14" s="2">
        <v>12</v>
      </c>
      <c r="B14" s="6" t="s">
        <v>260</v>
      </c>
      <c r="C14" s="11">
        <v>12</v>
      </c>
      <c r="D14" s="11">
        <v>1</v>
      </c>
      <c r="E14" s="6"/>
      <c r="F14" s="10" t="s">
        <v>2225</v>
      </c>
      <c r="G14" s="10" t="s">
        <v>2225</v>
      </c>
    </row>
    <row r="15" spans="1:7">
      <c r="A15" s="2">
        <v>13</v>
      </c>
      <c r="B15" s="6" t="s">
        <v>404</v>
      </c>
      <c r="C15" s="11">
        <v>12</v>
      </c>
      <c r="D15" s="11">
        <v>2</v>
      </c>
      <c r="E15" s="6"/>
      <c r="F15" s="10" t="s">
        <v>2225</v>
      </c>
      <c r="G15" s="10" t="s">
        <v>2225</v>
      </c>
    </row>
    <row r="16" spans="1:7">
      <c r="A16" s="2">
        <v>14</v>
      </c>
      <c r="B16" s="6" t="s">
        <v>739</v>
      </c>
      <c r="C16" s="11">
        <v>10</v>
      </c>
      <c r="D16" s="11"/>
      <c r="E16" s="6"/>
      <c r="F16" s="10" t="s">
        <v>2225</v>
      </c>
      <c r="G16" s="10" t="s">
        <v>2225</v>
      </c>
    </row>
    <row r="17" spans="1:7">
      <c r="A17" s="2">
        <v>15</v>
      </c>
      <c r="B17" s="6" t="s">
        <v>546</v>
      </c>
      <c r="C17" s="11">
        <v>14</v>
      </c>
      <c r="D17" s="11"/>
      <c r="E17" s="6"/>
      <c r="F17" s="10" t="s">
        <v>2225</v>
      </c>
      <c r="G17" s="10" t="s">
        <v>2225</v>
      </c>
    </row>
    <row r="18" spans="1:7">
      <c r="A18" s="2">
        <v>16</v>
      </c>
      <c r="B18" s="6" t="s">
        <v>1629</v>
      </c>
      <c r="C18" s="11">
        <v>4</v>
      </c>
      <c r="D18" s="11"/>
      <c r="E18" s="6"/>
      <c r="F18" s="10" t="s">
        <v>2225</v>
      </c>
      <c r="G18" s="10" t="s">
        <v>2225</v>
      </c>
    </row>
    <row r="19" s="1" customFormat="1" spans="1:7">
      <c r="A19" s="2"/>
      <c r="B19" s="14" t="s">
        <v>1746</v>
      </c>
      <c r="C19" s="15">
        <f>SUM(C3:C18)</f>
        <v>166</v>
      </c>
      <c r="D19" s="15">
        <f>SUM(D3:D18)</f>
        <v>5</v>
      </c>
      <c r="E19" s="15">
        <f>SUM(E3:E18)</f>
        <v>5</v>
      </c>
      <c r="F19" s="14"/>
      <c r="G19" s="14"/>
    </row>
    <row r="21" spans="1:6">
      <c r="A21" s="2" t="s">
        <v>2229</v>
      </c>
      <c r="B21" s="2" t="s">
        <v>2230</v>
      </c>
      <c r="C21" s="3">
        <v>27</v>
      </c>
      <c r="F21" s="4" t="s">
        <v>2231</v>
      </c>
    </row>
  </sheetData>
  <mergeCells count="1">
    <mergeCell ref="B1:G1"/>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38</vt:i4>
      </vt:variant>
    </vt:vector>
  </HeadingPairs>
  <TitlesOfParts>
    <vt:vector size="38" baseType="lpstr">
      <vt:lpstr>统计 </vt:lpstr>
      <vt:lpstr>时间</vt:lpstr>
      <vt:lpstr>分组</vt:lpstr>
      <vt:lpstr>区统计</vt:lpstr>
      <vt:lpstr>C组</vt:lpstr>
      <vt:lpstr>D组</vt:lpstr>
      <vt:lpstr>汇总0609</vt:lpstr>
      <vt:lpstr>结果显示</vt:lpstr>
      <vt:lpstr>Sheet3</vt:lpstr>
      <vt:lpstr>Sheet1</vt:lpstr>
      <vt:lpstr>E组</vt:lpstr>
      <vt:lpstr>宝山</vt:lpstr>
      <vt:lpstr>崇明</vt:lpstr>
      <vt:lpstr>奉贤</vt:lpstr>
      <vt:lpstr>虹口</vt:lpstr>
      <vt:lpstr>黄浦</vt:lpstr>
      <vt:lpstr>嘉定</vt:lpstr>
      <vt:lpstr>金山</vt:lpstr>
      <vt:lpstr>静安</vt:lpstr>
      <vt:lpstr>闵行</vt:lpstr>
      <vt:lpstr>浦东</vt:lpstr>
      <vt:lpstr>普陀</vt:lpstr>
      <vt:lpstr>青浦</vt:lpstr>
      <vt:lpstr>松江</vt:lpstr>
      <vt:lpstr>徐汇</vt:lpstr>
      <vt:lpstr>杨浦</vt:lpstr>
      <vt:lpstr>长宁</vt:lpstr>
      <vt:lpstr>A组</vt:lpstr>
      <vt:lpstr>B组</vt:lpstr>
      <vt:lpstr>F组</vt:lpstr>
      <vt:lpstr>G组</vt:lpstr>
      <vt:lpstr>H组</vt:lpstr>
      <vt:lpstr>I组</vt:lpstr>
      <vt:lpstr>J组</vt:lpstr>
      <vt:lpstr>信用分</vt:lpstr>
      <vt:lpstr>风投</vt:lpstr>
      <vt:lpstr>重点区</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雷静琦</dc:creator>
  <cp:lastModifiedBy>MissX</cp:lastModifiedBy>
  <dcterms:created xsi:type="dcterms:W3CDTF">2015-06-07T10:19:00Z</dcterms:created>
  <cp:lastPrinted>2021-06-11T02:37:00Z</cp:lastPrinted>
  <dcterms:modified xsi:type="dcterms:W3CDTF">2023-12-06T09:21:04Z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BE2E4367BBAA4CADAE13BD56EE3C38BF</vt:lpwstr>
  </property>
</Properties>
</file>